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406\"/>
    </mc:Choice>
  </mc:AlternateContent>
  <xr:revisionPtr revIDLastSave="0" documentId="13_ncr:1_{D2D6C4EF-41C6-4E0D-AC5E-A55F752830B5}" xr6:coauthVersionLast="47" xr6:coauthVersionMax="47" xr10:uidLastSave="{00000000-0000-0000-0000-000000000000}"/>
  <bookViews>
    <workbookView xWindow="-38520" yWindow="-105" windowWidth="38640" windowHeight="2124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Cover!$A$1:$J$66</definedName>
    <definedName name="_xlnm.Print_Area" localSheetId="2">'Investment Collateral'!$A$3:$I$132</definedName>
    <definedName name="_xlnm.Print_Area" localSheetId="1">'Pool overview'!$B$1:$F$221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" i="12" l="1"/>
  <c r="H132" i="12"/>
  <c r="H131" i="12"/>
  <c r="D24" i="13" l="1"/>
  <c r="D23" i="13"/>
  <c r="E219" i="13" l="1"/>
  <c r="H128" i="12" l="1"/>
  <c r="C13" i="12" l="1"/>
  <c r="C7" i="12" l="1"/>
  <c r="F218" i="13" l="1"/>
  <c r="C5" i="12"/>
  <c r="C11" i="12" l="1"/>
  <c r="C10" i="12" l="1"/>
  <c r="C9" i="12"/>
  <c r="C8" i="12"/>
  <c r="C15" i="12"/>
  <c r="C16" i="12"/>
  <c r="C17" i="12"/>
  <c r="C14" i="12"/>
  <c r="F217" i="13" l="1"/>
  <c r="F219" i="13" s="1"/>
  <c r="B3" i="12" l="1"/>
  <c r="F216" i="13" l="1"/>
</calcChain>
</file>

<file path=xl/sharedStrings.xml><?xml version="1.0" encoding="utf-8"?>
<sst xmlns="http://schemas.openxmlformats.org/spreadsheetml/2006/main" count="1060" uniqueCount="498">
  <si>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</si>
  <si>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</si>
  <si>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</si>
  <si>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</si>
  <si>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</si>
  <si>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</si>
  <si>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</si>
  <si>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</si>
  <si>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</si>
  <si>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</si>
  <si>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</si>
  <si>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</si>
  <si>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</si>
  <si>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</si>
  <si>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</si>
  <si>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</si>
  <si>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</si>
  <si>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</si>
  <si>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</si>
  <si>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</si>
  <si>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</si>
  <si>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</si>
  <si>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</si>
  <si>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</si>
  <si>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</si>
  <si>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</si>
  <si>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</si>
  <si>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</si>
  <si>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</si>
  <si>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</si>
  <si>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</si>
  <si>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</si>
  <si>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</si>
  <si>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</si>
  <si>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</si>
  <si>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</si>
  <si>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</si>
  <si>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</si>
  <si>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</si>
  <si>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</si>
  <si>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</si>
  <si>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</si>
  <si>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</si>
  <si>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</si>
  <si>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</si>
  <si>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</si>
  <si>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</si>
  <si>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</si>
  <si>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</si>
  <si>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</si>
  <si>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</si>
  <si>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</si>
  <si>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</si>
  <si>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</si>
  <si>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</si>
  <si>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</si>
  <si>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</si>
  <si>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</si>
  <si>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</si>
  <si>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</si>
  <si>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</si>
  <si>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</si>
  <si>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</si>
  <si>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</si>
  <si>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</si>
  <si>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</si>
  <si>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</si>
  <si>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</si>
  <si>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</si>
  <si>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</si>
  <si>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</si>
  <si>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</si>
  <si>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</si>
  <si>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</si>
  <si>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</si>
  <si>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</si>
  <si>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</si>
  <si>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</si>
  <si>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</si>
  <si>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</si>
  <si>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</si>
  <si>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</si>
  <si>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</si>
  <si>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</si>
  <si>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</si>
  <si>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</si>
  <si>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</si>
  <si>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</si>
  <si>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</si>
  <si>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</si>
  <si>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</si>
  <si>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</si>
  <si>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</si>
  <si>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</si>
  <si>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</si>
  <si>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</si>
  <si>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</si>
  <si>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</si>
  <si>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</si>
  <si>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</si>
  <si>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</si>
  <si>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</si>
  <si>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</si>
  <si>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</si>
  <si>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</si>
  <si>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</si>
  <si>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</si>
  <si>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</si>
  <si>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</si>
  <si>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</si>
  <si>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</si>
  <si>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</si>
  <si>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</si>
  <si>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</si>
  <si>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</si>
  <si>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</si>
  <si>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</si>
  <si>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</si>
  <si>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</si>
  <si>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</si>
  <si>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</si>
  <si>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</si>
  <si>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</si>
  <si>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</si>
  <si>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</si>
  <si>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</si>
  <si>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</si>
  <si>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</si>
  <si>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</si>
  <si>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</si>
  <si>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</si>
  <si>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</si>
  <si>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</si>
  <si>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</si>
  <si>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</si>
  <si>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</si>
  <si>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</si>
  <si>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</si>
  <si>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</si>
  <si>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</si>
  <si>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</si>
  <si>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</si>
  <si>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</si>
  <si>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</si>
  <si>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</si>
  <si>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</si>
  <si>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</si>
  <si>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</si>
  <si>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</si>
  <si>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</si>
  <si>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</si>
  <si>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</si>
  <si>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</si>
  <si>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</si>
  <si>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</si>
  <si>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</si>
  <si>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</si>
  <si>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</si>
  <si>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</si>
  <si>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</si>
  <si>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</si>
  <si>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</si>
  <si>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</si>
  <si>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</si>
  <si>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</si>
  <si>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</si>
  <si>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</si>
  <si>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</si>
  <si>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</si>
  <si>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</si>
  <si>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</si>
  <si>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</si>
  <si>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</si>
  <si>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</si>
  <si>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</si>
  <si>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</si>
  <si>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</si>
  <si>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</si>
  <si>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</si>
  <si>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XS1799048704</t>
  </si>
  <si>
    <t>Deposit</t>
  </si>
  <si>
    <t>Percentage substitute assets of cover pool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</si>
  <si>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</si>
  <si>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</si>
  <si>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</si>
  <si>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</si>
  <si>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</si>
  <si>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</si>
  <si>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</si>
  <si>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</si>
  <si>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</si>
  <si>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</si>
  <si>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</si>
  <si>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</si>
  <si>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XS1951084638</t>
  </si>
  <si>
    <t>XS2002504194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</si>
  <si>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</si>
  <si>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</si>
  <si>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</si>
  <si>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</si>
  <si>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</si>
  <si>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</si>
  <si>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</si>
  <si>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</si>
  <si>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</si>
  <si>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</si>
  <si>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</si>
  <si>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</si>
  <si>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</si>
  <si>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</si>
  <si>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</si>
  <si>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</si>
  <si>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</si>
  <si>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</si>
  <si>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</si>
  <si>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</si>
  <si>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</si>
  <si>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</si>
  <si>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</si>
  <si>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</si>
  <si>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</si>
  <si>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</si>
  <si>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VESTLAND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</si>
  <si>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</si>
  <si>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</si>
  <si>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</si>
  <si>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</si>
  <si>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</si>
  <si>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</si>
  <si>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</si>
  <si>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</si>
  <si>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</si>
  <si>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</si>
  <si>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</si>
  <si>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</si>
  <si>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</si>
  <si>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</si>
  <si>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</si>
  <si>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</si>
  <si>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</si>
  <si>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</si>
  <si>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</si>
  <si>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</si>
  <si>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</si>
  <si>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</si>
  <si>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</si>
  <si>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</si>
  <si>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</si>
  <si>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</si>
  <si>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</si>
  <si>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</si>
  <si>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</si>
  <si>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</si>
  <si>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</si>
  <si>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</si>
  <si>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</si>
  <si>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</si>
  <si>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</si>
  <si>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</si>
  <si>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</si>
  <si>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</si>
  <si>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</si>
  <si>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</si>
  <si>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</si>
  <si>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</si>
  <si>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</si>
  <si>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</si>
  <si>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</si>
  <si>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</si>
  <si>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</si>
  <si>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</si>
  <si>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</si>
  <si>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</si>
  <si>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</si>
  <si>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</si>
  <si>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</si>
  <si>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</si>
  <si>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</si>
  <si>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</si>
  <si>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</si>
  <si>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</si>
  <si>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</si>
  <si>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</si>
  <si>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</si>
  <si>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</si>
  <si>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</si>
  <si>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</si>
  <si>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XS2324321368</t>
  </si>
  <si>
    <t>NO0010873805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</si>
  <si>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</si>
  <si>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</si>
  <si>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</si>
  <si>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</si>
  <si>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</si>
  <si>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</si>
  <si>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</si>
  <si>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</si>
  <si>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</si>
  <si>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</si>
  <si>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</si>
  <si>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</si>
  <si>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</si>
  <si>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</si>
  <si>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</si>
  <si>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</si>
  <si>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</si>
  <si>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</si>
  <si>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</si>
  <si>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</si>
  <si>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</si>
  <si>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</si>
  <si>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STOREBRAND BOLIGKREDITT AS</t>
  </si>
  <si>
    <t>Series 1/2022</t>
  </si>
  <si>
    <t>01 / 2022</t>
  </si>
  <si>
    <t>XS2434677998</t>
  </si>
  <si>
    <t>XS2440105125</t>
  </si>
  <si>
    <t>XS2353405421</t>
  </si>
  <si>
    <t>XS2433243271</t>
  </si>
  <si>
    <t>NO0010873334</t>
  </si>
  <si>
    <t>SKANDINAVISKA ENSKILDA BANKEN STO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</si>
  <si>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</si>
  <si>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</si>
  <si>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</si>
  <si>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</si>
  <si>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</si>
  <si>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</si>
  <si>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</si>
  <si>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</si>
  <si>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</si>
  <si>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</si>
  <si>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</si>
  <si>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</si>
  <si>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</si>
  <si>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</si>
  <si>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</si>
  <si>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</si>
  <si>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</si>
  <si>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</si>
  <si>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</si>
  <si>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NO0012513532</t>
  </si>
  <si>
    <t>NO0012526211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</si>
  <si>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</si>
  <si>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</si>
  <si>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</si>
  <si>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</si>
  <si>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</si>
  <si>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</si>
  <si>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</si>
  <si>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</si>
  <si>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XS2063496546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</si>
  <si>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</si>
  <si>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</si>
  <si>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</si>
  <si>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</si>
  <si>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</si>
  <si>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</si>
  <si>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</si>
  <si>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</si>
  <si>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</si>
  <si>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</si>
  <si>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</si>
  <si>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</si>
  <si>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</si>
  <si>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</si>
  <si>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</si>
  <si>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</si>
  <si>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XS2556223233</t>
  </si>
  <si>
    <t>XS2561746855</t>
  </si>
  <si>
    <t>XS2555209381</t>
  </si>
  <si>
    <t>XS2559015321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</si>
  <si>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</si>
  <si>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</si>
  <si>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</si>
  <si>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</si>
  <si>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</si>
  <si>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</si>
  <si>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</si>
  <si>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</si>
  <si>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</si>
  <si>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</si>
  <si>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</si>
  <si>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</si>
  <si>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</si>
  <si>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</si>
  <si>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</si>
  <si>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</si>
  <si>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</si>
  <si>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</si>
  <si>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</si>
  <si>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</si>
  <si>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</si>
  <si>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>Series 2/2023</t>
  </si>
  <si>
    <t>02/ 2023</t>
  </si>
  <si>
    <t>3.45 % fixed rate</t>
  </si>
  <si>
    <t>NO0012838343</t>
  </si>
  <si>
    <t>05 / 2023</t>
  </si>
  <si>
    <t>19.05.2030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</si>
  <si>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</si>
  <si>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</si>
  <si>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</si>
  <si>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</si>
  <si>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</si>
  <si>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</si>
  <si>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</si>
  <si>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</si>
  <si>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</si>
  <si>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</si>
  <si>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</si>
  <si>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</si>
  <si>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</si>
  <si>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</si>
  <si>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</si>
  <si>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</si>
  <si>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</si>
  <si>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NO0012916818</t>
  </si>
  <si>
    <t>NO0012917519</t>
  </si>
  <si>
    <t>NO0012883133</t>
  </si>
  <si>
    <t>XS2618711068</t>
  </si>
  <si>
    <t>NO0012908617</t>
  </si>
  <si>
    <t>XS2613838296</t>
  </si>
  <si>
    <t>XS2623820953</t>
  </si>
  <si>
    <t>NO0012913906</t>
  </si>
  <si>
    <t>XS2607344079</t>
  </si>
  <si>
    <t>XS2607781882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</si>
  <si>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</si>
  <si>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</si>
  <si>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</si>
  <si>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</si>
  <si>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</si>
  <si>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</si>
  <si>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</si>
  <si>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</si>
  <si>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</si>
  <si>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</si>
  <si>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</si>
  <si>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</si>
  <si>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</si>
  <si>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31.07.2028</t>
  </si>
  <si>
    <t>3.625% fixed rate</t>
  </si>
  <si>
    <t>XS2710358297</t>
  </si>
  <si>
    <t>XS2288948776</t>
  </si>
  <si>
    <t>XS2580871437</t>
  </si>
  <si>
    <t>XS2667017136</t>
  </si>
  <si>
    <t>NO0011073140</t>
  </si>
  <si>
    <t>NO0011002529</t>
  </si>
  <si>
    <t>NO0012519687</t>
  </si>
  <si>
    <t>XS2673972795</t>
  </si>
  <si>
    <t>NO0010907181</t>
  </si>
  <si>
    <t>AA- / Aa3 / A+</t>
  </si>
  <si>
    <t>Overcollateralisation</t>
  </si>
  <si>
    <t>Series 8/2023</t>
  </si>
  <si>
    <t>Series 1/2024</t>
  </si>
  <si>
    <t>01/ 2024</t>
  </si>
  <si>
    <t>3m NIBOR + 53 bps</t>
  </si>
  <si>
    <t>NO0013121939</t>
  </si>
  <si>
    <t>NO0010885353</t>
  </si>
  <si>
    <t>XS2717426220</t>
  </si>
  <si>
    <t>NO0010878978</t>
  </si>
  <si>
    <t>NO0013030940</t>
  </si>
  <si>
    <t>NO0010985674</t>
  </si>
  <si>
    <t>NO0010936107</t>
  </si>
  <si>
    <t>NO0010894199</t>
  </si>
  <si>
    <t>NO0012807413</t>
  </si>
  <si>
    <t>AAA / Aa1 / AA</t>
  </si>
  <si>
    <t>NO0013145631</t>
  </si>
  <si>
    <t>NO0012475609</t>
  </si>
  <si>
    <t>EU000A3LTF25</t>
  </si>
  <si>
    <t>NO0010951544</t>
  </si>
  <si>
    <t>NO0013134684</t>
  </si>
  <si>
    <t>NO0013149047</t>
  </si>
  <si>
    <t>XS2750344447</t>
  </si>
  <si>
    <t>XS2787826382</t>
  </si>
  <si>
    <t>XS2790172006</t>
  </si>
  <si>
    <t>A / Aa3 / --</t>
  </si>
  <si>
    <t>-- / -- / AA+</t>
  </si>
  <si>
    <t>BUSKERUD</t>
  </si>
  <si>
    <t>VESTFOLD</t>
  </si>
  <si>
    <t>ØSTFOLD</t>
  </si>
  <si>
    <t>Green loans backing green covered bonds</t>
  </si>
  <si>
    <t>Series 2/2024</t>
  </si>
  <si>
    <t>5 / 2024</t>
  </si>
  <si>
    <t>15.05.2034</t>
  </si>
  <si>
    <t>XS2820463003</t>
  </si>
  <si>
    <t>2nd Quarter 2024</t>
  </si>
  <si>
    <t>AKERSHUS</t>
  </si>
  <si>
    <t>FINNMARK</t>
  </si>
  <si>
    <t>TELEMARK</t>
  </si>
  <si>
    <t>TROMS</t>
  </si>
  <si>
    <t>Covered Bond Programme - Cover Pool Report 30. June 2024</t>
  </si>
  <si>
    <t>AB SVERIGES SÄKERSTÄLLDA OBLIGATIONER (PUBL) SCBC</t>
  </si>
  <si>
    <t>NO0013181529</t>
  </si>
  <si>
    <t>LANSFORSAKRINGAR BANK (SWE)</t>
  </si>
  <si>
    <t>XS2813159436</t>
  </si>
  <si>
    <t>OBOS BOLIGKREDITT AS</t>
  </si>
  <si>
    <t>NO0013119891</t>
  </si>
  <si>
    <t>NO0013214841</t>
  </si>
  <si>
    <t>XS2733609056</t>
  </si>
  <si>
    <t>Date of Report: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</si>
</sst>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4" fillId="0" borderId="14" xfId="38" applyNumberFormat="1" applyFont="1" applyFill="1" applyBorder="1" applyAlignment="1">
      <alignment horizontal="center"/>
    </xf>
    <xf numFmtId="10" fontId="84" fillId="0" borderId="13" xfId="38" applyNumberFormat="1" applyFont="1" applyFill="1" applyBorder="1" applyAlignment="1">
      <alignment horizontal="center"/>
    </xf>
    <xf numFmtId="169" fontId="84" fillId="0" borderId="18" xfId="38" applyNumberFormat="1" applyFont="1" applyFill="1" applyBorder="1" applyAlignment="1">
      <alignment horizontal="center"/>
    </xf>
    <xf numFmtId="169" fontId="84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4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167" fontId="21" fillId="33" borderId="21" xfId="4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6"/>
  <sheetViews>
    <sheetView zoomScaleNormal="100" workbookViewId="0">
      <selection activeCell="B8" sqref="B8:I8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98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3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13"/>
      <c r="C6" s="213"/>
      <c r="D6" s="213"/>
      <c r="E6" s="213"/>
      <c r="F6" s="213"/>
      <c r="G6" s="213"/>
      <c r="H6" s="213"/>
      <c r="I6" s="213"/>
    </row>
    <row r="7" spans="2:10">
      <c r="B7" s="213" t="s">
        <v>488</v>
      </c>
      <c r="C7" s="213"/>
      <c r="D7" s="213"/>
      <c r="E7" s="213"/>
      <c r="F7" s="213"/>
      <c r="G7" s="213"/>
      <c r="H7" s="213"/>
      <c r="I7" s="213"/>
    </row>
    <row r="8" spans="2:10" ht="12.75" thickBot="1">
      <c r="B8" s="214" t="s">
        <v>375</v>
      </c>
      <c r="C8" s="214"/>
      <c r="D8" s="214"/>
      <c r="E8" s="214"/>
      <c r="F8" s="214"/>
      <c r="G8" s="214"/>
      <c r="H8" s="214"/>
      <c r="I8" s="214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150</v>
      </c>
      <c r="D10" s="6" t="s">
        <v>138</v>
      </c>
      <c r="E10" s="7" t="s">
        <v>256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137</v>
      </c>
    </row>
    <row r="11" spans="2:10">
      <c r="B11" s="99" t="s">
        <v>49</v>
      </c>
    </row>
    <row r="12" spans="2:10">
      <c r="B12" s="23" t="s">
        <v>479</v>
      </c>
      <c r="C12" s="50">
        <v>1000</v>
      </c>
      <c r="D12" s="26" t="s">
        <v>480</v>
      </c>
      <c r="E12" s="97" t="s">
        <v>481</v>
      </c>
      <c r="F12" s="15" t="s">
        <v>170</v>
      </c>
      <c r="G12" s="83" t="s">
        <v>397</v>
      </c>
      <c r="H12" s="15" t="s">
        <v>2</v>
      </c>
      <c r="I12" s="15" t="s">
        <v>482</v>
      </c>
      <c r="J12" s="90">
        <v>11.73</v>
      </c>
    </row>
    <row r="13" spans="2:10">
      <c r="B13" s="23" t="s">
        <v>436</v>
      </c>
      <c r="C13" s="50">
        <v>1000</v>
      </c>
      <c r="D13" s="26" t="s">
        <v>433</v>
      </c>
      <c r="E13" s="97" t="s">
        <v>437</v>
      </c>
      <c r="F13" s="15" t="s">
        <v>170</v>
      </c>
      <c r="G13" s="83" t="s">
        <v>438</v>
      </c>
      <c r="H13" s="15" t="s">
        <v>2</v>
      </c>
      <c r="I13" s="15" t="s">
        <v>439</v>
      </c>
      <c r="J13" s="90">
        <v>11.8017</v>
      </c>
    </row>
    <row r="14" spans="2:10">
      <c r="B14" s="23" t="s">
        <v>411</v>
      </c>
      <c r="C14" s="50">
        <v>750</v>
      </c>
      <c r="D14" s="26" t="s">
        <v>395</v>
      </c>
      <c r="E14" s="97" t="s">
        <v>396</v>
      </c>
      <c r="F14" s="15" t="s">
        <v>170</v>
      </c>
      <c r="G14" s="83" t="s">
        <v>397</v>
      </c>
      <c r="H14" s="15" t="s">
        <v>2</v>
      </c>
      <c r="I14" s="15" t="s">
        <v>398</v>
      </c>
      <c r="J14" s="90">
        <v>11.69</v>
      </c>
    </row>
    <row r="15" spans="2:10">
      <c r="B15" s="23" t="s">
        <v>341</v>
      </c>
      <c r="C15" s="50">
        <v>1250</v>
      </c>
      <c r="D15" s="26" t="s">
        <v>342</v>
      </c>
      <c r="E15" s="97">
        <v>46532</v>
      </c>
      <c r="F15" s="15" t="s">
        <v>170</v>
      </c>
      <c r="G15" s="83" t="s">
        <v>330</v>
      </c>
      <c r="H15" s="15" t="s">
        <v>2</v>
      </c>
      <c r="I15" s="15" t="s">
        <v>343</v>
      </c>
      <c r="J15" s="90">
        <v>9.8800000000000008</v>
      </c>
    </row>
    <row r="16" spans="2:10">
      <c r="B16" s="23" t="s">
        <v>328</v>
      </c>
      <c r="C16" s="50">
        <v>1000</v>
      </c>
      <c r="D16" s="26" t="s">
        <v>329</v>
      </c>
      <c r="E16" s="97">
        <v>48345</v>
      </c>
      <c r="F16" s="15" t="s">
        <v>170</v>
      </c>
      <c r="G16" s="83" t="s">
        <v>330</v>
      </c>
      <c r="H16" s="15" t="s">
        <v>2</v>
      </c>
      <c r="I16" s="15" t="s">
        <v>331</v>
      </c>
      <c r="J16" s="90">
        <v>9.94</v>
      </c>
    </row>
    <row r="17" spans="2:15">
      <c r="B17" s="23" t="s">
        <v>312</v>
      </c>
      <c r="C17" s="50">
        <v>1250</v>
      </c>
      <c r="D17" s="26" t="s">
        <v>313</v>
      </c>
      <c r="E17" s="97">
        <v>46772</v>
      </c>
      <c r="F17" s="15" t="s">
        <v>170</v>
      </c>
      <c r="G17" s="83" t="s">
        <v>279</v>
      </c>
      <c r="H17" s="15" t="s">
        <v>2</v>
      </c>
      <c r="I17" s="15" t="s">
        <v>314</v>
      </c>
      <c r="J17" s="90">
        <v>10</v>
      </c>
    </row>
    <row r="18" spans="2:15">
      <c r="B18" s="23" t="s">
        <v>304</v>
      </c>
      <c r="C18" s="50">
        <v>1000</v>
      </c>
      <c r="D18" s="26" t="s">
        <v>305</v>
      </c>
      <c r="E18" s="97">
        <v>47060</v>
      </c>
      <c r="F18" s="15" t="s">
        <v>170</v>
      </c>
      <c r="G18" s="83" t="s">
        <v>275</v>
      </c>
      <c r="H18" s="15" t="s">
        <v>2</v>
      </c>
      <c r="I18" s="15" t="s">
        <v>306</v>
      </c>
      <c r="J18" s="90">
        <v>9.75</v>
      </c>
    </row>
    <row r="19" spans="2:15">
      <c r="B19" s="23" t="s">
        <v>298</v>
      </c>
      <c r="C19" s="50">
        <v>1000</v>
      </c>
      <c r="D19" s="26" t="s">
        <v>299</v>
      </c>
      <c r="E19" s="97">
        <v>47980</v>
      </c>
      <c r="F19" s="15" t="s">
        <v>170</v>
      </c>
      <c r="G19" s="83" t="s">
        <v>279</v>
      </c>
      <c r="H19" s="15" t="s">
        <v>2</v>
      </c>
      <c r="I19" s="15" t="s">
        <v>300</v>
      </c>
      <c r="J19" s="90">
        <v>10</v>
      </c>
    </row>
    <row r="20" spans="2:15">
      <c r="B20" s="23" t="s">
        <v>247</v>
      </c>
      <c r="C20" s="50">
        <v>1000</v>
      </c>
      <c r="D20" s="26" t="s">
        <v>245</v>
      </c>
      <c r="E20" s="97">
        <v>46652</v>
      </c>
      <c r="F20" s="15" t="s">
        <v>170</v>
      </c>
      <c r="G20" s="83" t="s">
        <v>280</v>
      </c>
      <c r="H20" s="15" t="s">
        <v>2</v>
      </c>
      <c r="I20" s="15" t="s">
        <v>246</v>
      </c>
      <c r="J20" s="90">
        <v>10.9</v>
      </c>
    </row>
    <row r="21" spans="2:15">
      <c r="B21" s="23" t="s">
        <v>201</v>
      </c>
      <c r="C21" s="50">
        <v>1000</v>
      </c>
      <c r="D21" s="26" t="s">
        <v>92</v>
      </c>
      <c r="E21" s="22" t="s">
        <v>301</v>
      </c>
      <c r="F21" s="15" t="s">
        <v>170</v>
      </c>
      <c r="G21" s="83" t="s">
        <v>279</v>
      </c>
      <c r="H21" s="15" t="s">
        <v>2</v>
      </c>
      <c r="I21" s="15" t="s">
        <v>202</v>
      </c>
      <c r="J21" s="90">
        <v>10.199999999999999</v>
      </c>
      <c r="N21" s="105"/>
    </row>
    <row r="22" spans="2:15">
      <c r="B22" s="23" t="s">
        <v>191</v>
      </c>
      <c r="C22" s="50">
        <v>1000</v>
      </c>
      <c r="D22" s="26" t="s">
        <v>192</v>
      </c>
      <c r="E22" s="97">
        <v>46156</v>
      </c>
      <c r="F22" s="15" t="s">
        <v>170</v>
      </c>
      <c r="G22" s="83" t="s">
        <v>279</v>
      </c>
      <c r="H22" s="15" t="s">
        <v>2</v>
      </c>
      <c r="I22" s="15" t="s">
        <v>193</v>
      </c>
      <c r="J22" s="90">
        <v>9.75</v>
      </c>
      <c r="N22" s="105"/>
    </row>
    <row r="23" spans="2:15">
      <c r="B23" s="23" t="s">
        <v>187</v>
      </c>
      <c r="C23" s="50">
        <v>1250</v>
      </c>
      <c r="D23" s="26" t="s">
        <v>188</v>
      </c>
      <c r="E23" s="97">
        <v>47148</v>
      </c>
      <c r="F23" s="15" t="s">
        <v>170</v>
      </c>
      <c r="G23" s="15" t="s">
        <v>278</v>
      </c>
      <c r="H23" s="15" t="s">
        <v>2</v>
      </c>
      <c r="I23" s="15" t="s">
        <v>189</v>
      </c>
      <c r="J23" s="90">
        <v>9.7799999999999994</v>
      </c>
      <c r="N23" s="105"/>
    </row>
    <row r="24" spans="2:15">
      <c r="B24" s="23" t="s">
        <v>182</v>
      </c>
      <c r="C24" s="50">
        <v>25</v>
      </c>
      <c r="D24" s="22" t="s">
        <v>184</v>
      </c>
      <c r="E24" s="97">
        <v>50753</v>
      </c>
      <c r="F24" s="15" t="s">
        <v>170</v>
      </c>
      <c r="G24" s="15" t="s">
        <v>277</v>
      </c>
      <c r="H24" s="15" t="s">
        <v>2</v>
      </c>
      <c r="I24" s="15" t="s">
        <v>185</v>
      </c>
      <c r="J24" s="90">
        <v>10</v>
      </c>
      <c r="N24" s="105"/>
    </row>
    <row r="25" spans="2:15">
      <c r="B25" s="23" t="s">
        <v>412</v>
      </c>
      <c r="C25" s="50">
        <v>1000</v>
      </c>
      <c r="D25" s="22" t="s">
        <v>175</v>
      </c>
      <c r="E25" s="97">
        <v>45687</v>
      </c>
      <c r="F25" s="15" t="s">
        <v>170</v>
      </c>
      <c r="G25" s="15" t="s">
        <v>276</v>
      </c>
      <c r="H25" s="15" t="s">
        <v>2</v>
      </c>
      <c r="I25" s="15" t="s">
        <v>174</v>
      </c>
      <c r="J25" s="90">
        <v>9.64</v>
      </c>
      <c r="N25" s="105"/>
    </row>
    <row r="26" spans="2:15">
      <c r="B26" s="3" t="s">
        <v>162</v>
      </c>
      <c r="C26" s="50">
        <v>20</v>
      </c>
      <c r="D26" s="26" t="s">
        <v>161</v>
      </c>
      <c r="E26" s="97">
        <v>46406</v>
      </c>
      <c r="F26" s="15" t="s">
        <v>43</v>
      </c>
      <c r="G26" s="15" t="s">
        <v>164</v>
      </c>
      <c r="H26" s="15" t="s">
        <v>2</v>
      </c>
      <c r="I26" s="15" t="s">
        <v>163</v>
      </c>
      <c r="J26" s="100">
        <v>10</v>
      </c>
      <c r="M26" s="101"/>
    </row>
    <row r="27" spans="2:15">
      <c r="B27" s="3" t="s">
        <v>158</v>
      </c>
      <c r="C27" s="50">
        <v>1000</v>
      </c>
      <c r="D27" s="26" t="s">
        <v>159</v>
      </c>
      <c r="E27" s="97">
        <v>46264</v>
      </c>
      <c r="F27" s="15" t="s">
        <v>43</v>
      </c>
      <c r="G27" s="83" t="s">
        <v>273</v>
      </c>
      <c r="H27" s="15" t="s">
        <v>2</v>
      </c>
      <c r="I27" s="15" t="s">
        <v>160</v>
      </c>
      <c r="J27" s="89">
        <v>9.32</v>
      </c>
      <c r="M27" s="101"/>
      <c r="N27" s="103"/>
      <c r="O27" s="102"/>
    </row>
    <row r="28" spans="2:15">
      <c r="B28" s="3" t="s">
        <v>154</v>
      </c>
      <c r="C28" s="50">
        <v>30</v>
      </c>
      <c r="D28" s="26" t="s">
        <v>63</v>
      </c>
      <c r="E28" s="97">
        <v>46034</v>
      </c>
      <c r="F28" s="15" t="s">
        <v>43</v>
      </c>
      <c r="G28" s="83" t="s">
        <v>274</v>
      </c>
      <c r="H28" s="15" t="s">
        <v>2</v>
      </c>
      <c r="I28" s="15" t="s">
        <v>155</v>
      </c>
      <c r="J28" s="104">
        <v>9.5</v>
      </c>
      <c r="M28" s="101"/>
      <c r="N28" s="103"/>
      <c r="O28" s="102"/>
    </row>
    <row r="30" spans="2:15">
      <c r="B30" s="27" t="s">
        <v>48</v>
      </c>
      <c r="C30" s="15"/>
      <c r="D30" s="15"/>
      <c r="E30" s="22"/>
      <c r="G30" s="15"/>
      <c r="I30" s="15"/>
      <c r="J30" s="90"/>
    </row>
    <row r="31" spans="2:15">
      <c r="B31" s="3" t="s">
        <v>451</v>
      </c>
      <c r="C31" s="15">
        <v>8800</v>
      </c>
      <c r="D31" s="26" t="s">
        <v>452</v>
      </c>
      <c r="E31" s="97">
        <v>47196</v>
      </c>
      <c r="F31" s="15" t="s">
        <v>170</v>
      </c>
      <c r="G31" s="15" t="s">
        <v>453</v>
      </c>
      <c r="H31" s="15" t="s">
        <v>1</v>
      </c>
      <c r="I31" s="15" t="s">
        <v>454</v>
      </c>
      <c r="J31" s="90"/>
    </row>
    <row r="32" spans="2:15">
      <c r="B32" s="3" t="s">
        <v>450</v>
      </c>
      <c r="C32" s="15">
        <v>1000</v>
      </c>
      <c r="D32" s="26" t="s">
        <v>429</v>
      </c>
      <c r="E32" s="97">
        <v>50683</v>
      </c>
      <c r="F32" s="15" t="s">
        <v>170</v>
      </c>
      <c r="G32" s="15" t="s">
        <v>430</v>
      </c>
      <c r="H32" s="15" t="s">
        <v>2</v>
      </c>
      <c r="I32" s="15" t="s">
        <v>431</v>
      </c>
      <c r="J32" s="90"/>
    </row>
    <row r="33" spans="1:10">
      <c r="B33" s="3" t="s">
        <v>425</v>
      </c>
      <c r="C33" s="50">
        <v>10600</v>
      </c>
      <c r="D33" s="26" t="s">
        <v>426</v>
      </c>
      <c r="E33" s="97">
        <v>47001</v>
      </c>
      <c r="F33" s="15" t="s">
        <v>170</v>
      </c>
      <c r="G33" s="15" t="s">
        <v>427</v>
      </c>
      <c r="H33" s="15" t="s">
        <v>1</v>
      </c>
      <c r="I33" s="15" t="s">
        <v>428</v>
      </c>
      <c r="J33" s="90"/>
    </row>
    <row r="34" spans="1:10">
      <c r="B34" s="3" t="s">
        <v>404</v>
      </c>
      <c r="C34" s="50">
        <v>800</v>
      </c>
      <c r="D34" s="26" t="s">
        <v>405</v>
      </c>
      <c r="E34" s="97">
        <v>50578</v>
      </c>
      <c r="F34" s="15" t="s">
        <v>170</v>
      </c>
      <c r="G34" s="15" t="s">
        <v>406</v>
      </c>
      <c r="H34" s="15" t="s">
        <v>2</v>
      </c>
      <c r="I34" s="15" t="s">
        <v>407</v>
      </c>
      <c r="J34" s="90"/>
    </row>
    <row r="35" spans="1:10">
      <c r="B35" s="3" t="s">
        <v>408</v>
      </c>
      <c r="C35" s="50">
        <v>900</v>
      </c>
      <c r="D35" s="26" t="s">
        <v>405</v>
      </c>
      <c r="E35" s="97">
        <v>49474</v>
      </c>
      <c r="F35" s="15" t="s">
        <v>170</v>
      </c>
      <c r="G35" s="15" t="s">
        <v>409</v>
      </c>
      <c r="H35" s="15" t="s">
        <v>2</v>
      </c>
      <c r="I35" s="15" t="s">
        <v>410</v>
      </c>
      <c r="J35" s="90"/>
    </row>
    <row r="36" spans="1:10">
      <c r="B36" s="3" t="s">
        <v>399</v>
      </c>
      <c r="C36" s="50">
        <v>3250</v>
      </c>
      <c r="D36" s="26" t="s">
        <v>400</v>
      </c>
      <c r="E36" s="97">
        <v>47816</v>
      </c>
      <c r="F36" s="15" t="s">
        <v>170</v>
      </c>
      <c r="G36" s="15" t="s">
        <v>401</v>
      </c>
      <c r="H36" s="15" t="s">
        <v>2</v>
      </c>
      <c r="I36" s="15" t="s">
        <v>402</v>
      </c>
      <c r="J36" s="90"/>
    </row>
    <row r="37" spans="1:10">
      <c r="B37" s="3" t="s">
        <v>391</v>
      </c>
      <c r="C37" s="50">
        <v>1250</v>
      </c>
      <c r="D37" s="26" t="s">
        <v>392</v>
      </c>
      <c r="E37" s="97">
        <v>48624</v>
      </c>
      <c r="F37" s="15" t="s">
        <v>170</v>
      </c>
      <c r="G37" s="15" t="s">
        <v>393</v>
      </c>
      <c r="H37" s="15" t="s">
        <v>2</v>
      </c>
      <c r="I37" s="15" t="s">
        <v>394</v>
      </c>
      <c r="J37" s="90"/>
    </row>
    <row r="38" spans="1:10">
      <c r="B38" s="3" t="s">
        <v>370</v>
      </c>
      <c r="C38" s="50">
        <v>15650</v>
      </c>
      <c r="D38" s="26" t="s">
        <v>371</v>
      </c>
      <c r="E38" s="97">
        <v>46825</v>
      </c>
      <c r="F38" s="15" t="s">
        <v>170</v>
      </c>
      <c r="G38" s="15" t="s">
        <v>372</v>
      </c>
      <c r="H38" s="15" t="s">
        <v>1</v>
      </c>
      <c r="I38" s="15" t="s">
        <v>373</v>
      </c>
      <c r="J38" s="90"/>
    </row>
    <row r="39" spans="1:10">
      <c r="B39" s="3" t="s">
        <v>344</v>
      </c>
      <c r="C39" s="50">
        <v>10970</v>
      </c>
      <c r="D39" s="26" t="s">
        <v>345</v>
      </c>
      <c r="E39" s="97">
        <v>46656</v>
      </c>
      <c r="F39" s="15" t="s">
        <v>170</v>
      </c>
      <c r="G39" s="15" t="s">
        <v>346</v>
      </c>
      <c r="H39" s="15" t="s">
        <v>1</v>
      </c>
      <c r="I39" s="15" t="s">
        <v>347</v>
      </c>
      <c r="J39" s="90"/>
    </row>
    <row r="40" spans="1:10">
      <c r="B40" s="3" t="s">
        <v>323</v>
      </c>
      <c r="C40" s="50">
        <v>16150</v>
      </c>
      <c r="D40" s="26" t="s">
        <v>322</v>
      </c>
      <c r="E40" s="97">
        <v>46461</v>
      </c>
      <c r="F40" s="15" t="s">
        <v>170</v>
      </c>
      <c r="G40" s="15" t="s">
        <v>321</v>
      </c>
      <c r="H40" s="15" t="s">
        <v>1</v>
      </c>
      <c r="I40" s="15" t="s">
        <v>320</v>
      </c>
      <c r="J40" s="90"/>
    </row>
    <row r="41" spans="1:10">
      <c r="B41" s="3" t="s">
        <v>326</v>
      </c>
      <c r="C41" s="15">
        <v>250</v>
      </c>
      <c r="D41" s="26" t="s">
        <v>327</v>
      </c>
      <c r="E41" s="97">
        <v>48991</v>
      </c>
      <c r="F41" s="15" t="s">
        <v>170</v>
      </c>
      <c r="G41" s="15" t="s">
        <v>325</v>
      </c>
      <c r="H41" s="15" t="s">
        <v>2</v>
      </c>
      <c r="I41" s="15" t="s">
        <v>324</v>
      </c>
      <c r="J41" s="90"/>
    </row>
    <row r="42" spans="1:10">
      <c r="B42" s="3" t="s">
        <v>263</v>
      </c>
      <c r="C42" s="50">
        <v>24166</v>
      </c>
      <c r="D42" s="26" t="s">
        <v>374</v>
      </c>
      <c r="E42" s="97">
        <v>46041</v>
      </c>
      <c r="F42" s="15" t="s">
        <v>170</v>
      </c>
      <c r="G42" s="15" t="s">
        <v>265</v>
      </c>
      <c r="H42" s="15" t="s">
        <v>1</v>
      </c>
      <c r="I42" s="15" t="s">
        <v>266</v>
      </c>
      <c r="J42" s="90"/>
    </row>
    <row r="43" spans="1:10">
      <c r="B43" s="3" t="s">
        <v>264</v>
      </c>
      <c r="C43" s="50">
        <v>1000</v>
      </c>
      <c r="D43" s="26" t="s">
        <v>267</v>
      </c>
      <c r="E43" s="97">
        <v>47898</v>
      </c>
      <c r="F43" s="15" t="s">
        <v>170</v>
      </c>
      <c r="G43" s="15" t="s">
        <v>268</v>
      </c>
      <c r="H43" s="15" t="s">
        <v>2</v>
      </c>
      <c r="I43" s="15" t="s">
        <v>281</v>
      </c>
      <c r="J43" s="90"/>
    </row>
    <row r="44" spans="1:10">
      <c r="B44" s="3" t="s">
        <v>216</v>
      </c>
      <c r="C44" s="50">
        <v>18120</v>
      </c>
      <c r="D44" s="26" t="s">
        <v>217</v>
      </c>
      <c r="E44" s="97">
        <v>45705</v>
      </c>
      <c r="F44" s="15" t="s">
        <v>170</v>
      </c>
      <c r="G44" s="15" t="s">
        <v>218</v>
      </c>
      <c r="H44" s="15" t="s">
        <v>1</v>
      </c>
      <c r="I44" s="15" t="s">
        <v>219</v>
      </c>
      <c r="J44" s="90"/>
    </row>
    <row r="45" spans="1:10">
      <c r="B45" s="3" t="s">
        <v>198</v>
      </c>
      <c r="C45" s="50">
        <v>2850</v>
      </c>
      <c r="D45" s="26" t="s">
        <v>199</v>
      </c>
      <c r="E45" s="97">
        <v>47414</v>
      </c>
      <c r="F45" s="15" t="s">
        <v>170</v>
      </c>
      <c r="G45" s="15" t="s">
        <v>166</v>
      </c>
      <c r="H45" s="15" t="s">
        <v>2</v>
      </c>
      <c r="I45" s="15" t="s">
        <v>200</v>
      </c>
      <c r="J45" s="90"/>
    </row>
    <row r="46" spans="1:10">
      <c r="B46" s="3" t="s">
        <v>182</v>
      </c>
      <c r="C46" s="50">
        <v>2200</v>
      </c>
      <c r="D46" s="26" t="s">
        <v>183</v>
      </c>
      <c r="E46" s="97">
        <v>45582</v>
      </c>
      <c r="F46" s="15" t="s">
        <v>170</v>
      </c>
      <c r="G46" s="15" t="s">
        <v>269</v>
      </c>
      <c r="H46" s="15" t="s">
        <v>2</v>
      </c>
      <c r="I46" s="15" t="s">
        <v>215</v>
      </c>
      <c r="J46" s="90"/>
    </row>
    <row r="47" spans="1:10">
      <c r="B47" s="3" t="s">
        <v>168</v>
      </c>
      <c r="C47" s="50">
        <v>5000</v>
      </c>
      <c r="D47" s="26" t="s">
        <v>165</v>
      </c>
      <c r="E47" s="97">
        <v>46351</v>
      </c>
      <c r="F47" s="15" t="s">
        <v>43</v>
      </c>
      <c r="G47" s="15" t="s">
        <v>270</v>
      </c>
      <c r="H47" s="15" t="s">
        <v>2</v>
      </c>
      <c r="I47" s="15" t="s">
        <v>167</v>
      </c>
      <c r="J47" s="90"/>
    </row>
    <row r="48" spans="1:10">
      <c r="A48" s="3"/>
      <c r="B48" s="3" t="s">
        <v>157</v>
      </c>
      <c r="C48" s="50">
        <v>3300</v>
      </c>
      <c r="D48" s="26" t="s">
        <v>153</v>
      </c>
      <c r="E48" s="97">
        <v>46926</v>
      </c>
      <c r="F48" s="15" t="s">
        <v>43</v>
      </c>
      <c r="G48" s="15" t="s">
        <v>271</v>
      </c>
      <c r="H48" s="15" t="s">
        <v>2</v>
      </c>
      <c r="I48" s="15" t="s">
        <v>156</v>
      </c>
      <c r="J48" s="90"/>
    </row>
    <row r="49" spans="2:11">
      <c r="B49" s="3" t="s">
        <v>151</v>
      </c>
      <c r="C49" s="50">
        <v>1650</v>
      </c>
      <c r="D49" s="22" t="s">
        <v>139</v>
      </c>
      <c r="E49" s="97">
        <v>46300</v>
      </c>
      <c r="F49" s="15" t="s">
        <v>43</v>
      </c>
      <c r="G49" s="15" t="s">
        <v>272</v>
      </c>
      <c r="H49" s="15" t="s">
        <v>2</v>
      </c>
      <c r="I49" s="15" t="s">
        <v>52</v>
      </c>
      <c r="J49" s="90"/>
    </row>
    <row r="50" spans="2:11">
      <c r="B50" s="3"/>
      <c r="C50" s="50"/>
      <c r="D50" s="22"/>
      <c r="E50" s="97"/>
      <c r="F50" s="15"/>
      <c r="G50" s="15"/>
      <c r="H50" s="15"/>
      <c r="I50" s="15"/>
      <c r="J50" s="90"/>
    </row>
    <row r="51" spans="2:11">
      <c r="B51" s="27" t="s">
        <v>53</v>
      </c>
      <c r="C51" s="15"/>
      <c r="D51" s="15"/>
      <c r="I51" s="15"/>
      <c r="J51" s="90"/>
    </row>
    <row r="52" spans="2:11">
      <c r="B52" s="3" t="s">
        <v>244</v>
      </c>
      <c r="C52" s="50">
        <v>8500</v>
      </c>
      <c r="D52" s="22" t="s">
        <v>241</v>
      </c>
      <c r="E52" s="97">
        <v>46175</v>
      </c>
      <c r="F52" s="15" t="s">
        <v>170</v>
      </c>
      <c r="G52" s="15" t="s">
        <v>242</v>
      </c>
      <c r="H52" s="15" t="s">
        <v>1</v>
      </c>
      <c r="I52" s="15" t="s">
        <v>243</v>
      </c>
      <c r="J52" s="90">
        <v>1.05</v>
      </c>
    </row>
    <row r="53" spans="2:11">
      <c r="B53" s="3"/>
      <c r="C53" s="15"/>
      <c r="D53" s="22"/>
      <c r="E53" s="97"/>
      <c r="F53" s="15"/>
      <c r="G53" s="15"/>
      <c r="H53" s="15"/>
      <c r="I53" s="15"/>
      <c r="J53" s="90"/>
    </row>
    <row r="54" spans="2:11">
      <c r="B54" s="27" t="s">
        <v>332</v>
      </c>
      <c r="C54" s="15"/>
      <c r="D54" s="22"/>
      <c r="E54" s="97"/>
      <c r="F54" s="15"/>
      <c r="G54" s="15"/>
      <c r="H54" s="15"/>
      <c r="I54" s="15"/>
      <c r="J54" s="90"/>
    </row>
    <row r="55" spans="2:11">
      <c r="B55" s="3" t="s">
        <v>432</v>
      </c>
      <c r="C55" s="15">
        <v>160</v>
      </c>
      <c r="D55" s="22" t="s">
        <v>433</v>
      </c>
      <c r="E55" s="97">
        <v>47049</v>
      </c>
      <c r="F55" s="15" t="s">
        <v>170</v>
      </c>
      <c r="G55" s="15" t="s">
        <v>434</v>
      </c>
      <c r="H55" s="15" t="s">
        <v>2</v>
      </c>
      <c r="I55" s="15" t="s">
        <v>435</v>
      </c>
      <c r="J55" s="90">
        <v>11.75625</v>
      </c>
    </row>
    <row r="56" spans="2:11" ht="12.75" thickBot="1">
      <c r="B56" s="3" t="s">
        <v>333</v>
      </c>
      <c r="C56" s="15">
        <v>210</v>
      </c>
      <c r="D56" s="22" t="s">
        <v>334</v>
      </c>
      <c r="E56" s="97">
        <v>46483</v>
      </c>
      <c r="F56" s="15" t="s">
        <v>170</v>
      </c>
      <c r="G56" s="15" t="s">
        <v>336</v>
      </c>
      <c r="H56" s="15" t="s">
        <v>2</v>
      </c>
      <c r="I56" s="15" t="s">
        <v>335</v>
      </c>
      <c r="J56" s="90">
        <v>9</v>
      </c>
    </row>
    <row r="57" spans="2:11">
      <c r="B57" s="8"/>
      <c r="C57" s="33"/>
      <c r="D57" s="8"/>
      <c r="E57" s="8"/>
      <c r="F57" s="8"/>
      <c r="G57" s="8"/>
      <c r="H57" s="8"/>
      <c r="I57" s="8"/>
      <c r="J57" s="8"/>
    </row>
    <row r="58" spans="2:11">
      <c r="B58" s="10"/>
      <c r="C58" s="34"/>
      <c r="D58" s="10"/>
      <c r="E58" s="10"/>
      <c r="F58" s="10" t="s">
        <v>147</v>
      </c>
      <c r="G58" s="10"/>
      <c r="H58" s="10"/>
      <c r="I58" s="10"/>
      <c r="J58" s="10"/>
    </row>
    <row r="59" spans="2:11">
      <c r="B59" s="10"/>
      <c r="C59" s="34"/>
      <c r="D59" s="10"/>
      <c r="E59" s="10"/>
      <c r="F59" s="10" t="s">
        <v>148</v>
      </c>
      <c r="G59" s="10"/>
      <c r="H59" s="10"/>
      <c r="I59" s="10"/>
      <c r="J59" s="10"/>
    </row>
    <row r="60" spans="2:11">
      <c r="B60" s="9" t="s">
        <v>44</v>
      </c>
      <c r="C60" s="34"/>
      <c r="D60" s="10"/>
      <c r="E60" s="10"/>
      <c r="F60" s="10" t="s">
        <v>149</v>
      </c>
      <c r="G60" s="10"/>
      <c r="H60" s="10"/>
      <c r="I60" s="10"/>
      <c r="J60" s="10"/>
    </row>
    <row r="61" spans="2:11">
      <c r="B61" s="10" t="s">
        <v>144</v>
      </c>
      <c r="C61" s="10"/>
      <c r="D61" s="10"/>
      <c r="E61" s="10"/>
      <c r="F61" s="10"/>
      <c r="G61" s="10"/>
      <c r="H61" s="10"/>
      <c r="I61" s="98"/>
      <c r="K61" s="23"/>
    </row>
    <row r="62" spans="2:11">
      <c r="B62" s="106" t="s">
        <v>145</v>
      </c>
      <c r="C62" s="10"/>
      <c r="D62" s="10"/>
      <c r="E62" s="10"/>
      <c r="F62" s="10" t="s">
        <v>197</v>
      </c>
      <c r="G62" s="10"/>
      <c r="H62" s="10"/>
      <c r="I62" s="98"/>
      <c r="K62" s="23"/>
    </row>
    <row r="63" spans="2:11">
      <c r="B63" s="12" t="s">
        <v>146</v>
      </c>
      <c r="C63" s="10"/>
      <c r="D63" s="11"/>
      <c r="E63" s="11"/>
      <c r="F63" s="11"/>
      <c r="G63" s="11"/>
      <c r="H63" s="11"/>
      <c r="I63" s="98"/>
      <c r="K63" s="23"/>
    </row>
    <row r="64" spans="2:11">
      <c r="C64" s="34"/>
      <c r="D64" s="10"/>
      <c r="E64" s="10"/>
      <c r="F64" s="12" t="s">
        <v>173</v>
      </c>
      <c r="G64" s="11"/>
      <c r="H64" s="11"/>
      <c r="I64" s="11"/>
      <c r="J64" s="11"/>
    </row>
    <row r="65" spans="2:10" ht="12.75" thickBot="1">
      <c r="B65" s="13"/>
      <c r="C65" s="35"/>
      <c r="D65" s="13"/>
      <c r="E65" s="13"/>
      <c r="F65" s="13"/>
      <c r="G65" s="13"/>
      <c r="H65" s="13"/>
      <c r="I65" s="13"/>
      <c r="J65" s="13"/>
    </row>
    <row r="66" spans="2:10">
      <c r="B66" s="3"/>
      <c r="C66" s="15"/>
      <c r="D66" s="3"/>
      <c r="E66" s="3"/>
      <c r="F66" s="3"/>
      <c r="G66" s="3"/>
      <c r="H66" s="3"/>
      <c r="I66" s="3"/>
      <c r="J66" s="3"/>
    </row>
  </sheetData>
  <mergeCells count="3">
    <mergeCell ref="B6:I6"/>
    <mergeCell ref="B7:I7"/>
    <mergeCell ref="B8:I8"/>
  </mergeCells>
  <hyperlinks>
    <hyperlink ref="B62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7"/>
  <sheetViews>
    <sheetView tabSelected="1" zoomScaleNormal="100" workbookViewId="0">
      <selection activeCell="B7" sqref="B7"/>
    </sheetView>
  </sheetViews>
  <sheetFormatPr defaultColWidth="9.140625" defaultRowHeight="11.25"/>
  <cols>
    <col min="1" max="1" width="5.140625" style="128" customWidth="1"/>
    <col min="2" max="2" width="46.42578125" style="130" bestFit="1" customWidth="1"/>
    <col min="3" max="3" width="18.85546875" style="130" customWidth="1"/>
    <col min="4" max="4" width="22.28515625" style="130" customWidth="1"/>
    <col min="5" max="5" width="24.42578125" style="151" customWidth="1"/>
    <col min="6" max="6" width="26.7109375" style="130" customWidth="1"/>
    <col min="7" max="7" width="9.5703125" style="128" customWidth="1"/>
    <col min="8" max="9" width="9.140625" style="128"/>
    <col min="10" max="10" width="16.28515625" style="128" customWidth="1"/>
    <col min="11" max="11" width="29.85546875" style="128" customWidth="1"/>
    <col min="12" max="16384" width="9.140625" style="128"/>
  </cols>
  <sheetData>
    <row r="2" spans="1:11">
      <c r="B2" s="129" t="s">
        <v>3</v>
      </c>
      <c r="D2" s="131"/>
      <c r="E2" s="131"/>
      <c r="F2" s="132"/>
      <c r="G2" s="133"/>
    </row>
    <row r="3" spans="1:11">
      <c r="B3" s="134"/>
      <c r="C3" s="131"/>
      <c r="D3" s="131"/>
      <c r="E3" s="131"/>
      <c r="F3" s="132"/>
    </row>
    <row r="4" spans="1:11">
      <c r="B4" s="129" t="s">
        <v>37</v>
      </c>
      <c r="C4" s="131"/>
      <c r="D4" s="2" t="s">
        <v>483</v>
      </c>
      <c r="E4" s="135"/>
      <c r="F4" s="131"/>
    </row>
    <row r="5" spans="1:11">
      <c r="B5" s="2"/>
      <c r="C5" s="2"/>
      <c r="D5" s="2"/>
      <c r="E5" s="2"/>
      <c r="F5" s="2"/>
      <c r="G5" s="2"/>
    </row>
    <row r="6" spans="1:11">
      <c r="B6" s="136" t="s">
        <v>497</v>
      </c>
      <c r="C6" s="133"/>
      <c r="E6" s="2"/>
      <c r="F6" s="2"/>
      <c r="G6" s="2"/>
    </row>
    <row r="7" spans="1:11">
      <c r="A7" s="2"/>
      <c r="B7" s="2"/>
      <c r="C7" s="2"/>
      <c r="D7" s="2"/>
      <c r="E7" s="137"/>
      <c r="F7" s="2"/>
    </row>
    <row r="8" spans="1:11">
      <c r="A8" s="2"/>
      <c r="B8" s="2"/>
      <c r="C8" s="131"/>
      <c r="D8" s="2"/>
      <c r="E8" s="137"/>
      <c r="F8" s="2"/>
    </row>
    <row r="9" spans="1:11">
      <c r="A9" s="2"/>
      <c r="B9" s="138" t="s">
        <v>4</v>
      </c>
      <c r="C9" s="139"/>
      <c r="D9" s="140"/>
      <c r="E9" s="137"/>
    </row>
    <row r="10" spans="1:11">
      <c r="A10" s="2"/>
      <c r="B10" s="51" t="s">
        <v>203</v>
      </c>
      <c r="C10" s="141"/>
      <c r="D10" s="54">
        <v>280755191655.71802</v>
      </c>
      <c r="E10" s="142"/>
      <c r="F10" s="2"/>
    </row>
    <row r="11" spans="1:11">
      <c r="A11" s="2"/>
      <c r="B11" s="56" t="s">
        <v>204</v>
      </c>
      <c r="C11" s="143"/>
      <c r="D11" s="86">
        <v>152401</v>
      </c>
      <c r="E11" s="142"/>
      <c r="F11" s="2"/>
    </row>
    <row r="12" spans="1:11">
      <c r="A12" s="2"/>
      <c r="B12" s="56" t="s">
        <v>5</v>
      </c>
      <c r="C12" s="143"/>
      <c r="D12" s="54">
        <v>1842213.5790166601</v>
      </c>
      <c r="E12" s="137"/>
      <c r="F12" s="144"/>
      <c r="K12" s="145"/>
    </row>
    <row r="13" spans="1:11">
      <c r="A13" s="2"/>
      <c r="B13" s="56" t="s">
        <v>205</v>
      </c>
      <c r="C13" s="143"/>
      <c r="D13" s="87">
        <v>0.53503109485835543</v>
      </c>
      <c r="E13" s="137"/>
      <c r="F13" s="2"/>
      <c r="K13" s="145"/>
    </row>
    <row r="14" spans="1:11">
      <c r="A14" s="2"/>
      <c r="B14" s="56" t="s">
        <v>206</v>
      </c>
      <c r="C14" s="143"/>
      <c r="D14" s="87">
        <v>0.60375295372839521</v>
      </c>
      <c r="E14" s="137"/>
      <c r="F14" s="2"/>
    </row>
    <row r="15" spans="1:11">
      <c r="A15" s="2"/>
      <c r="B15" s="56" t="s">
        <v>207</v>
      </c>
      <c r="C15" s="143"/>
      <c r="D15" s="194">
        <v>42.371571640927492</v>
      </c>
      <c r="E15" s="137"/>
      <c r="F15" s="2"/>
    </row>
    <row r="16" spans="1:11">
      <c r="A16" s="2"/>
      <c r="B16" s="56" t="s">
        <v>208</v>
      </c>
      <c r="C16" s="143"/>
      <c r="D16" s="87">
        <v>5.7509130892694917E-2</v>
      </c>
      <c r="E16" s="137"/>
      <c r="F16" s="2"/>
    </row>
    <row r="17" spans="1:12">
      <c r="A17" s="2"/>
      <c r="B17" s="56" t="s">
        <v>209</v>
      </c>
      <c r="C17" s="143"/>
      <c r="D17" s="194">
        <v>276.30059252580435</v>
      </c>
      <c r="E17" s="137"/>
      <c r="F17" s="2"/>
      <c r="K17" s="146"/>
    </row>
    <row r="18" spans="1:12">
      <c r="A18" s="2"/>
      <c r="B18" s="56" t="s">
        <v>210</v>
      </c>
      <c r="C18" s="143"/>
      <c r="D18" s="88">
        <v>55</v>
      </c>
      <c r="E18" s="137"/>
      <c r="F18" s="2"/>
    </row>
    <row r="19" spans="1:12">
      <c r="A19" s="2"/>
      <c r="B19" s="56" t="s">
        <v>403</v>
      </c>
      <c r="C19" s="143"/>
      <c r="D19" s="87">
        <v>0</v>
      </c>
      <c r="E19" s="137"/>
      <c r="F19" s="42"/>
    </row>
    <row r="20" spans="1:12">
      <c r="A20" s="2"/>
      <c r="B20" s="56" t="s">
        <v>248</v>
      </c>
      <c r="C20" s="143"/>
      <c r="D20" s="54">
        <v>311267489867.16803</v>
      </c>
      <c r="E20" s="147"/>
      <c r="F20" s="91"/>
      <c r="L20" s="145"/>
    </row>
    <row r="21" spans="1:12">
      <c r="A21" s="2"/>
      <c r="B21" s="56" t="s">
        <v>249</v>
      </c>
      <c r="C21" s="143"/>
      <c r="D21" s="54">
        <v>294209028025</v>
      </c>
      <c r="E21" s="147"/>
      <c r="F21" s="2"/>
    </row>
    <row r="22" spans="1:12">
      <c r="A22" s="2"/>
      <c r="B22" s="56" t="s">
        <v>250</v>
      </c>
      <c r="C22" s="143"/>
      <c r="D22" s="54">
        <v>27264943200</v>
      </c>
      <c r="E22" s="202"/>
      <c r="F22" s="211"/>
    </row>
    <row r="23" spans="1:12">
      <c r="A23" s="2"/>
      <c r="B23" s="56" t="s">
        <v>181</v>
      </c>
      <c r="C23" s="143"/>
      <c r="D23" s="87">
        <f>D22/D20</f>
        <v>8.7593289012081507E-2</v>
      </c>
      <c r="E23" s="147"/>
      <c r="F23" s="2"/>
      <c r="K23" s="148"/>
    </row>
    <row r="24" spans="1:12">
      <c r="A24" s="2"/>
      <c r="B24" s="56" t="s">
        <v>449</v>
      </c>
      <c r="C24" s="143"/>
      <c r="D24" s="87">
        <f>D20/D21</f>
        <v>1.0579807559158876</v>
      </c>
      <c r="E24" s="147"/>
      <c r="F24" s="2"/>
      <c r="K24" s="148"/>
    </row>
    <row r="25" spans="1:12">
      <c r="A25" s="2"/>
      <c r="B25" s="149" t="s">
        <v>64</v>
      </c>
      <c r="C25" s="150"/>
      <c r="D25" s="107">
        <v>1.0389999999999999</v>
      </c>
      <c r="E25" s="147"/>
      <c r="F25" s="2"/>
    </row>
    <row r="27" spans="1:12">
      <c r="K27" s="146"/>
      <c r="L27" s="152"/>
    </row>
    <row r="28" spans="1:12">
      <c r="A28" s="2"/>
      <c r="B28" s="153" t="s">
        <v>6</v>
      </c>
      <c r="C28" s="121" t="s">
        <v>7</v>
      </c>
      <c r="D28" s="93" t="s">
        <v>8</v>
      </c>
      <c r="E28" s="92" t="s">
        <v>9</v>
      </c>
      <c r="F28" s="94" t="s">
        <v>10</v>
      </c>
      <c r="K28" s="146"/>
    </row>
    <row r="29" spans="1:12">
      <c r="A29" s="2"/>
      <c r="B29" s="123" t="s">
        <v>291</v>
      </c>
      <c r="C29" s="154"/>
      <c r="D29" s="155"/>
      <c r="E29" s="156"/>
      <c r="F29" s="112"/>
      <c r="K29" s="157"/>
    </row>
    <row r="30" spans="1:12">
      <c r="A30" s="2"/>
      <c r="B30" s="123" t="s">
        <v>140</v>
      </c>
      <c r="C30" s="57">
        <v>242</v>
      </c>
      <c r="D30" s="75">
        <v>1.5879160897894372E-3</v>
      </c>
      <c r="E30" s="54">
        <v>663736182.68000007</v>
      </c>
      <c r="F30" s="76">
        <v>2.3641100945122344E-3</v>
      </c>
      <c r="K30" s="146"/>
    </row>
    <row r="31" spans="1:12">
      <c r="A31" s="2"/>
      <c r="B31" s="123" t="s">
        <v>34</v>
      </c>
      <c r="C31" s="57">
        <v>3</v>
      </c>
      <c r="D31" s="75">
        <v>1.9684910204001284E-5</v>
      </c>
      <c r="E31" s="54">
        <v>8076784</v>
      </c>
      <c r="F31" s="76">
        <v>2.8768066415328579E-5</v>
      </c>
      <c r="K31" s="146"/>
    </row>
    <row r="32" spans="1:12">
      <c r="A32" s="2"/>
      <c r="B32" s="123" t="s">
        <v>35</v>
      </c>
      <c r="C32" s="57">
        <v>0</v>
      </c>
      <c r="D32" s="75">
        <v>0</v>
      </c>
      <c r="E32" s="54">
        <v>0</v>
      </c>
      <c r="F32" s="76">
        <v>0</v>
      </c>
      <c r="K32" s="146"/>
    </row>
    <row r="33" spans="1:11">
      <c r="A33" s="2"/>
      <c r="B33" s="123" t="s">
        <v>36</v>
      </c>
      <c r="C33" s="77">
        <v>0</v>
      </c>
      <c r="D33" s="78">
        <v>0</v>
      </c>
      <c r="E33" s="54">
        <v>0</v>
      </c>
      <c r="F33" s="76">
        <v>0</v>
      </c>
      <c r="K33" s="146"/>
    </row>
    <row r="34" spans="1:11">
      <c r="A34" s="2"/>
      <c r="B34" s="127" t="s">
        <v>11</v>
      </c>
      <c r="C34" s="65">
        <v>245</v>
      </c>
      <c r="D34" s="79">
        <v>1.6076009999934384E-3</v>
      </c>
      <c r="E34" s="80">
        <v>671812966.68000007</v>
      </c>
      <c r="F34" s="81">
        <v>2.3928781609275631E-3</v>
      </c>
      <c r="K34" s="146"/>
    </row>
    <row r="35" spans="1:11">
      <c r="A35" s="2"/>
      <c r="B35" s="2" t="s">
        <v>65</v>
      </c>
      <c r="C35" s="28"/>
      <c r="D35" s="29"/>
      <c r="E35" s="30"/>
      <c r="F35" s="31"/>
      <c r="K35" s="146"/>
    </row>
    <row r="36" spans="1:11">
      <c r="A36" s="2"/>
      <c r="B36" s="143"/>
      <c r="C36" s="158"/>
      <c r="D36" s="76"/>
      <c r="E36" s="159"/>
      <c r="F36" s="58"/>
      <c r="K36" s="146"/>
    </row>
    <row r="37" spans="1:11">
      <c r="A37" s="2"/>
      <c r="B37" s="120" t="s">
        <v>12</v>
      </c>
      <c r="C37" s="121" t="s">
        <v>7</v>
      </c>
      <c r="D37" s="93" t="s">
        <v>8</v>
      </c>
      <c r="E37" s="121" t="s">
        <v>9</v>
      </c>
      <c r="F37" s="122" t="s">
        <v>10</v>
      </c>
      <c r="K37" s="146"/>
    </row>
    <row r="38" spans="1:11">
      <c r="A38" s="2"/>
      <c r="B38" s="123" t="s">
        <v>350</v>
      </c>
      <c r="C38" s="124">
        <v>237</v>
      </c>
      <c r="D38" s="76">
        <v>1.5551079061161017E-3</v>
      </c>
      <c r="E38" s="54">
        <v>651039723.18000007</v>
      </c>
      <c r="F38" s="59">
        <v>2.3188875665684974E-3</v>
      </c>
      <c r="K38" s="157"/>
    </row>
    <row r="39" spans="1:11">
      <c r="A39" s="2"/>
      <c r="B39" s="123" t="s">
        <v>351</v>
      </c>
      <c r="C39" s="124">
        <v>3</v>
      </c>
      <c r="D39" s="76">
        <v>1.9684910204001284E-5</v>
      </c>
      <c r="E39" s="54">
        <v>8076784</v>
      </c>
      <c r="F39" s="59">
        <v>2.8768066415328579E-5</v>
      </c>
    </row>
    <row r="40" spans="1:11">
      <c r="A40" s="2"/>
      <c r="B40" s="123" t="s">
        <v>352</v>
      </c>
      <c r="C40" s="124">
        <v>0</v>
      </c>
      <c r="D40" s="76">
        <v>0</v>
      </c>
      <c r="E40" s="54">
        <v>0</v>
      </c>
      <c r="F40" s="59">
        <v>0</v>
      </c>
    </row>
    <row r="41" spans="1:11">
      <c r="A41" s="2"/>
      <c r="B41" s="125" t="s">
        <v>353</v>
      </c>
      <c r="C41" s="126">
        <v>0</v>
      </c>
      <c r="D41" s="78">
        <v>0</v>
      </c>
      <c r="E41" s="62">
        <v>0</v>
      </c>
      <c r="F41" s="63">
        <v>0</v>
      </c>
    </row>
    <row r="42" spans="1:11">
      <c r="A42" s="2"/>
      <c r="B42" s="123" t="s">
        <v>354</v>
      </c>
      <c r="C42" s="124">
        <v>5</v>
      </c>
      <c r="D42" s="76">
        <v>3.2808183673335474E-5</v>
      </c>
      <c r="E42" s="54">
        <v>12696459.5</v>
      </c>
      <c r="F42" s="59">
        <v>4.5222527943737198E-5</v>
      </c>
    </row>
    <row r="43" spans="1:11">
      <c r="A43" s="2"/>
      <c r="B43" s="123" t="s">
        <v>355</v>
      </c>
      <c r="C43" s="124">
        <v>0</v>
      </c>
      <c r="D43" s="76">
        <v>0</v>
      </c>
      <c r="E43" s="54">
        <v>0</v>
      </c>
      <c r="F43" s="59">
        <v>0</v>
      </c>
    </row>
    <row r="44" spans="1:11">
      <c r="A44" s="2"/>
      <c r="B44" s="123" t="s">
        <v>356</v>
      </c>
      <c r="C44" s="124">
        <v>0</v>
      </c>
      <c r="D44" s="76">
        <v>0</v>
      </c>
      <c r="E44" s="54">
        <v>0</v>
      </c>
      <c r="F44" s="59">
        <v>0</v>
      </c>
    </row>
    <row r="45" spans="1:11">
      <c r="A45" s="2"/>
      <c r="B45" s="125" t="s">
        <v>357</v>
      </c>
      <c r="C45" s="126">
        <v>0</v>
      </c>
      <c r="D45" s="78">
        <v>0</v>
      </c>
      <c r="E45" s="62">
        <v>0</v>
      </c>
      <c r="F45" s="78">
        <v>0</v>
      </c>
    </row>
    <row r="46" spans="1:11">
      <c r="A46" s="2"/>
      <c r="B46" s="127" t="s">
        <v>11</v>
      </c>
      <c r="C46" s="65">
        <v>245</v>
      </c>
      <c r="D46" s="79">
        <v>1.6076009999934384E-3</v>
      </c>
      <c r="E46" s="80">
        <v>671812966.68000007</v>
      </c>
      <c r="F46" s="81">
        <v>2.3928781609275631E-3</v>
      </c>
    </row>
    <row r="47" spans="1:11">
      <c r="A47" s="2"/>
      <c r="B47" s="2" t="s">
        <v>65</v>
      </c>
      <c r="C47" s="2"/>
      <c r="D47" s="137"/>
      <c r="E47" s="137"/>
      <c r="F47" s="2"/>
    </row>
    <row r="49" spans="1:6">
      <c r="A49" s="2"/>
      <c r="B49" s="153" t="s">
        <v>13</v>
      </c>
      <c r="C49" s="121" t="s">
        <v>7</v>
      </c>
      <c r="D49" s="93" t="s">
        <v>8</v>
      </c>
      <c r="E49" s="121" t="s">
        <v>9</v>
      </c>
      <c r="F49" s="94" t="s">
        <v>10</v>
      </c>
    </row>
    <row r="50" spans="1:6">
      <c r="A50" s="2"/>
      <c r="B50" s="51" t="s">
        <v>74</v>
      </c>
      <c r="C50" s="124">
        <v>39161</v>
      </c>
      <c r="D50" s="76">
        <v>0.25696025616629814</v>
      </c>
      <c r="E50" s="54">
        <v>32139139333.179996</v>
      </c>
      <c r="F50" s="76">
        <v>0.11447389144842976</v>
      </c>
    </row>
    <row r="51" spans="1:6">
      <c r="A51" s="2"/>
      <c r="B51" s="56" t="s">
        <v>75</v>
      </c>
      <c r="C51" s="124">
        <v>10576</v>
      </c>
      <c r="D51" s="76">
        <v>6.9395870105839197E-2</v>
      </c>
      <c r="E51" s="54">
        <v>15365016352.609983</v>
      </c>
      <c r="F51" s="76">
        <v>5.4727452276115147E-2</v>
      </c>
    </row>
    <row r="52" spans="1:6">
      <c r="A52" s="2"/>
      <c r="B52" s="56" t="s">
        <v>76</v>
      </c>
      <c r="C52" s="124">
        <v>11274</v>
      </c>
      <c r="D52" s="76">
        <v>7.3975892546636834E-2</v>
      </c>
      <c r="E52" s="54">
        <v>18400256086.770008</v>
      </c>
      <c r="F52" s="76">
        <v>6.5538435739181541E-2</v>
      </c>
    </row>
    <row r="53" spans="1:6">
      <c r="A53" s="2"/>
      <c r="B53" s="56" t="s">
        <v>77</v>
      </c>
      <c r="C53" s="124">
        <v>11990</v>
      </c>
      <c r="D53" s="76">
        <v>7.8674024448658467E-2</v>
      </c>
      <c r="E53" s="54">
        <v>21863057025.380043</v>
      </c>
      <c r="F53" s="76">
        <v>7.7872316078806181E-2</v>
      </c>
    </row>
    <row r="54" spans="1:6">
      <c r="A54" s="2"/>
      <c r="B54" s="56" t="s">
        <v>78</v>
      </c>
      <c r="C54" s="124">
        <v>11981</v>
      </c>
      <c r="D54" s="76">
        <v>7.8614969718046476E-2</v>
      </c>
      <c r="E54" s="54">
        <v>24056765121.940018</v>
      </c>
      <c r="F54" s="76">
        <v>8.568591369608565E-2</v>
      </c>
    </row>
    <row r="55" spans="1:6">
      <c r="A55" s="2"/>
      <c r="B55" s="56" t="s">
        <v>79</v>
      </c>
      <c r="C55" s="124">
        <v>11662</v>
      </c>
      <c r="D55" s="76">
        <v>7.6521807599687672E-2</v>
      </c>
      <c r="E55" s="54">
        <v>25852373545.930027</v>
      </c>
      <c r="F55" s="76">
        <v>9.2081551167295439E-2</v>
      </c>
    </row>
    <row r="56" spans="1:6">
      <c r="A56" s="2"/>
      <c r="B56" s="56" t="s">
        <v>80</v>
      </c>
      <c r="C56" s="124">
        <v>12359</v>
      </c>
      <c r="D56" s="76">
        <v>8.1095268403750628E-2</v>
      </c>
      <c r="E56" s="54">
        <v>29342984174.740005</v>
      </c>
      <c r="F56" s="76">
        <v>0.10451448467147935</v>
      </c>
    </row>
    <row r="57" spans="1:6">
      <c r="A57" s="2"/>
      <c r="B57" s="56" t="s">
        <v>81</v>
      </c>
      <c r="C57" s="124">
        <v>11186</v>
      </c>
      <c r="D57" s="76">
        <v>7.3398468513986126E-2</v>
      </c>
      <c r="E57" s="54">
        <v>27816512960.199982</v>
      </c>
      <c r="F57" s="76">
        <v>9.9077466016408919E-2</v>
      </c>
    </row>
    <row r="58" spans="1:6">
      <c r="A58" s="2"/>
      <c r="B58" s="56" t="s">
        <v>82</v>
      </c>
      <c r="C58" s="124">
        <v>10332</v>
      </c>
      <c r="D58" s="76">
        <v>6.7794830742580428E-2</v>
      </c>
      <c r="E58" s="54">
        <v>26976683390.35001</v>
      </c>
      <c r="F58" s="76">
        <v>9.6086142632869062E-2</v>
      </c>
    </row>
    <row r="59" spans="1:6">
      <c r="A59" s="2"/>
      <c r="B59" s="56" t="s">
        <v>83</v>
      </c>
      <c r="C59" s="124">
        <v>13452</v>
      </c>
      <c r="D59" s="76">
        <v>8.8267137354741773E-2</v>
      </c>
      <c r="E59" s="54">
        <v>36110790471.059975</v>
      </c>
      <c r="F59" s="76">
        <v>0.1286202055894351</v>
      </c>
    </row>
    <row r="60" spans="1:6">
      <c r="A60" s="2"/>
      <c r="B60" s="56" t="s">
        <v>84</v>
      </c>
      <c r="C60" s="124">
        <v>6573</v>
      </c>
      <c r="D60" s="76">
        <v>4.3129638256966821E-2</v>
      </c>
      <c r="E60" s="54">
        <v>17866560115.550011</v>
      </c>
      <c r="F60" s="76">
        <v>6.3637505722277526E-2</v>
      </c>
    </row>
    <row r="61" spans="1:6">
      <c r="A61" s="2"/>
      <c r="B61" s="56" t="s">
        <v>85</v>
      </c>
      <c r="C61" s="124">
        <v>1206</v>
      </c>
      <c r="D61" s="76">
        <v>7.9133339020085163E-3</v>
      </c>
      <c r="E61" s="54">
        <v>3310766351.6899996</v>
      </c>
      <c r="F61" s="76">
        <v>1.1792360213056619E-2</v>
      </c>
    </row>
    <row r="62" spans="1:6">
      <c r="A62" s="2"/>
      <c r="B62" s="56" t="s">
        <v>86</v>
      </c>
      <c r="C62" s="124">
        <v>315</v>
      </c>
      <c r="D62" s="76">
        <v>2.0669155714201351E-3</v>
      </c>
      <c r="E62" s="54">
        <v>786024717.64999998</v>
      </c>
      <c r="F62" s="76">
        <v>2.7996800807654292E-3</v>
      </c>
    </row>
    <row r="63" spans="1:6">
      <c r="A63" s="2"/>
      <c r="B63" s="56" t="s">
        <v>66</v>
      </c>
      <c r="C63" s="77">
        <v>334</v>
      </c>
      <c r="D63" s="78">
        <v>2.1915866693788099E-3</v>
      </c>
      <c r="E63" s="62">
        <v>868262008.66999996</v>
      </c>
      <c r="F63" s="63">
        <v>3.0925946677941335E-3</v>
      </c>
    </row>
    <row r="64" spans="1:6">
      <c r="A64" s="2"/>
      <c r="B64" s="64" t="s">
        <v>11</v>
      </c>
      <c r="C64" s="160">
        <v>152401</v>
      </c>
      <c r="D64" s="66">
        <v>0.99999999999999989</v>
      </c>
      <c r="E64" s="67">
        <v>280755191655.72009</v>
      </c>
      <c r="F64" s="68">
        <v>0.99999999999999989</v>
      </c>
    </row>
    <row r="65" spans="1:6">
      <c r="A65" s="2"/>
      <c r="B65" s="2"/>
      <c r="C65" s="2"/>
      <c r="D65" s="137"/>
      <c r="E65" s="137"/>
      <c r="F65" s="2"/>
    </row>
    <row r="66" spans="1:6">
      <c r="A66" s="2"/>
      <c r="B66" s="2"/>
      <c r="C66" s="2"/>
      <c r="D66" s="2"/>
      <c r="E66" s="147"/>
      <c r="F66" s="137"/>
    </row>
    <row r="67" spans="1:6">
      <c r="A67" s="2"/>
      <c r="B67" s="153" t="s">
        <v>14</v>
      </c>
      <c r="C67" s="121" t="s">
        <v>7</v>
      </c>
      <c r="D67" s="93" t="s">
        <v>8</v>
      </c>
      <c r="E67" s="121" t="s">
        <v>9</v>
      </c>
      <c r="F67" s="93" t="s">
        <v>10</v>
      </c>
    </row>
    <row r="68" spans="1:6">
      <c r="A68" s="2"/>
      <c r="B68" s="51" t="s">
        <v>74</v>
      </c>
      <c r="C68" s="124">
        <v>18512</v>
      </c>
      <c r="D68" s="76">
        <v>0.12146901923215726</v>
      </c>
      <c r="E68" s="54">
        <v>13154747916.770008</v>
      </c>
      <c r="F68" s="76">
        <v>4.6854869679137358E-2</v>
      </c>
    </row>
    <row r="69" spans="1:6">
      <c r="A69" s="2"/>
      <c r="B69" s="56" t="s">
        <v>75</v>
      </c>
      <c r="C69" s="124">
        <v>6602</v>
      </c>
      <c r="D69" s="76">
        <v>4.3319925722272161E-2</v>
      </c>
      <c r="E69" s="54">
        <v>7712646669.0699883</v>
      </c>
      <c r="F69" s="76">
        <v>2.7471074082675274E-2</v>
      </c>
    </row>
    <row r="70" spans="1:6">
      <c r="A70" s="2"/>
      <c r="B70" s="56" t="s">
        <v>76</v>
      </c>
      <c r="C70" s="124">
        <v>7725</v>
      </c>
      <c r="D70" s="76">
        <v>5.0688643775303313E-2</v>
      </c>
      <c r="E70" s="54">
        <v>10410261597.890007</v>
      </c>
      <c r="F70" s="76">
        <v>3.7079498108286896E-2</v>
      </c>
    </row>
    <row r="71" spans="1:6">
      <c r="A71" s="2"/>
      <c r="B71" s="56" t="s">
        <v>77</v>
      </c>
      <c r="C71" s="124">
        <v>8732</v>
      </c>
      <c r="D71" s="76">
        <v>5.7296211967113077E-2</v>
      </c>
      <c r="E71" s="54">
        <v>13655121451.980021</v>
      </c>
      <c r="F71" s="76">
        <v>4.8637111112533903E-2</v>
      </c>
    </row>
    <row r="72" spans="1:6">
      <c r="A72" s="2"/>
      <c r="B72" s="56" t="s">
        <v>78</v>
      </c>
      <c r="C72" s="124">
        <v>10298</v>
      </c>
      <c r="D72" s="76">
        <v>6.7571735093601745E-2</v>
      </c>
      <c r="E72" s="54">
        <v>18210070892.129997</v>
      </c>
      <c r="F72" s="76">
        <v>6.4861029941203477E-2</v>
      </c>
    </row>
    <row r="73" spans="1:6">
      <c r="A73" s="2"/>
      <c r="B73" s="56" t="s">
        <v>79</v>
      </c>
      <c r="C73" s="124">
        <v>10852</v>
      </c>
      <c r="D73" s="76">
        <v>7.1206881844607314E-2</v>
      </c>
      <c r="E73" s="54">
        <v>20471254919.990078</v>
      </c>
      <c r="F73" s="76">
        <v>7.2914964810671126E-2</v>
      </c>
    </row>
    <row r="74" spans="1:6">
      <c r="A74" s="2"/>
      <c r="B74" s="56" t="s">
        <v>80</v>
      </c>
      <c r="C74" s="124">
        <v>20884</v>
      </c>
      <c r="D74" s="76">
        <v>0.13703322156678763</v>
      </c>
      <c r="E74" s="54">
        <v>41320668592.220093</v>
      </c>
      <c r="F74" s="76">
        <v>0.14717686375997668</v>
      </c>
    </row>
    <row r="75" spans="1:6">
      <c r="A75" s="2"/>
      <c r="B75" s="56" t="s">
        <v>81</v>
      </c>
      <c r="C75" s="124">
        <v>10884</v>
      </c>
      <c r="D75" s="76">
        <v>7.1416854220116663E-2</v>
      </c>
      <c r="E75" s="54">
        <v>23619825821.560024</v>
      </c>
      <c r="F75" s="76">
        <v>8.4129613711735524E-2</v>
      </c>
    </row>
    <row r="76" spans="1:6">
      <c r="A76" s="2"/>
      <c r="B76" s="56" t="s">
        <v>82</v>
      </c>
      <c r="C76" s="124">
        <v>15158</v>
      </c>
      <c r="D76" s="76">
        <v>9.9461289624083835E-2</v>
      </c>
      <c r="E76" s="54">
        <v>32828015223.859985</v>
      </c>
      <c r="F76" s="76">
        <v>0.11692754470633533</v>
      </c>
    </row>
    <row r="77" spans="1:6">
      <c r="A77" s="2"/>
      <c r="B77" s="56" t="s">
        <v>83</v>
      </c>
      <c r="C77" s="124">
        <v>42754</v>
      </c>
      <c r="D77" s="76">
        <v>0.28053621695395697</v>
      </c>
      <c r="E77" s="54">
        <v>99372578570.250122</v>
      </c>
      <c r="F77" s="76">
        <v>0.35394743008744439</v>
      </c>
    </row>
    <row r="78" spans="1:6">
      <c r="A78" s="2"/>
      <c r="B78" s="56" t="s">
        <v>84</v>
      </c>
      <c r="C78" s="124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85</v>
      </c>
      <c r="C79" s="124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86</v>
      </c>
      <c r="C80" s="124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66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152401</v>
      </c>
      <c r="D82" s="66">
        <v>1</v>
      </c>
      <c r="E82" s="67">
        <v>280755191655.72034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3" t="s">
        <v>15</v>
      </c>
      <c r="C85" s="121" t="s">
        <v>7</v>
      </c>
      <c r="D85" s="93" t="s">
        <v>8</v>
      </c>
      <c r="E85" s="121" t="s">
        <v>9</v>
      </c>
      <c r="F85" s="94" t="s">
        <v>10</v>
      </c>
    </row>
    <row r="86" spans="1:6">
      <c r="A86" s="2"/>
      <c r="B86" s="161" t="s">
        <v>220</v>
      </c>
      <c r="C86" s="162">
        <v>496</v>
      </c>
      <c r="D86" s="75">
        <v>3.2545718203948791E-3</v>
      </c>
      <c r="E86" s="54">
        <v>918667315.29999995</v>
      </c>
      <c r="F86" s="112">
        <v>3.2721293945884647E-3</v>
      </c>
    </row>
    <row r="87" spans="1:6">
      <c r="A87" s="2"/>
      <c r="B87" s="123" t="s">
        <v>484</v>
      </c>
      <c r="C87" s="57">
        <v>16592</v>
      </c>
      <c r="D87" s="75">
        <v>0.10887067670159645</v>
      </c>
      <c r="E87" s="54">
        <v>42889445322.140076</v>
      </c>
      <c r="F87" s="76">
        <v>0.15276456712769834</v>
      </c>
    </row>
    <row r="88" spans="1:6">
      <c r="A88" s="2"/>
      <c r="B88" s="123" t="s">
        <v>475</v>
      </c>
      <c r="C88" s="57">
        <v>9723</v>
      </c>
      <c r="D88" s="75">
        <v>6.3798793971168166E-2</v>
      </c>
      <c r="E88" s="54">
        <v>17175891824.780008</v>
      </c>
      <c r="F88" s="76">
        <v>6.117746825441496E-2</v>
      </c>
    </row>
    <row r="89" spans="1:6">
      <c r="A89" s="2"/>
      <c r="B89" s="123" t="s">
        <v>485</v>
      </c>
      <c r="C89" s="57">
        <v>5686</v>
      </c>
      <c r="D89" s="75">
        <v>3.7309466473317107E-2</v>
      </c>
      <c r="E89" s="54">
        <v>8236531696.2999954</v>
      </c>
      <c r="F89" s="76">
        <v>2.9337059264072856E-2</v>
      </c>
    </row>
    <row r="90" spans="1:6">
      <c r="A90" s="2"/>
      <c r="B90" s="123" t="s">
        <v>221</v>
      </c>
      <c r="C90" s="57">
        <v>19861</v>
      </c>
      <c r="D90" s="75">
        <v>0.13032066718722318</v>
      </c>
      <c r="E90" s="54">
        <v>27276600708.990009</v>
      </c>
      <c r="F90" s="76">
        <v>9.7154394717082593E-2</v>
      </c>
    </row>
    <row r="91" spans="1:6">
      <c r="A91" s="2"/>
      <c r="B91" s="123" t="s">
        <v>87</v>
      </c>
      <c r="C91" s="57">
        <v>12737</v>
      </c>
      <c r="D91" s="75">
        <v>8.3575567089454794E-2</v>
      </c>
      <c r="E91" s="54">
        <v>20338169351.040016</v>
      </c>
      <c r="F91" s="76">
        <v>7.244093771195502E-2</v>
      </c>
    </row>
    <row r="92" spans="1:6">
      <c r="A92" s="2"/>
      <c r="B92" s="123" t="s">
        <v>88</v>
      </c>
      <c r="C92" s="57">
        <v>14129</v>
      </c>
      <c r="D92" s="75">
        <v>9.2709365424111387E-2</v>
      </c>
      <c r="E92" s="54">
        <v>23491734840.670006</v>
      </c>
      <c r="F92" s="76">
        <v>8.3673376446327885E-2</v>
      </c>
    </row>
    <row r="93" spans="1:6">
      <c r="A93" s="2"/>
      <c r="B93" s="123" t="s">
        <v>89</v>
      </c>
      <c r="C93" s="57">
        <v>15502</v>
      </c>
      <c r="D93" s="75">
        <v>0.10171849266080932</v>
      </c>
      <c r="E93" s="54">
        <v>40409029723.169975</v>
      </c>
      <c r="F93" s="76">
        <v>0.14392976843940999</v>
      </c>
    </row>
    <row r="94" spans="1:6">
      <c r="A94" s="2"/>
      <c r="B94" s="123" t="s">
        <v>90</v>
      </c>
      <c r="C94" s="57">
        <v>774</v>
      </c>
      <c r="D94" s="75">
        <v>5.0787068326323317E-3</v>
      </c>
      <c r="E94" s="54">
        <v>1707560371.8700004</v>
      </c>
      <c r="F94" s="76">
        <v>6.0820259878361189E-3</v>
      </c>
    </row>
    <row r="95" spans="1:6">
      <c r="A95" s="2"/>
      <c r="B95" s="123" t="s">
        <v>486</v>
      </c>
      <c r="C95" s="57">
        <v>5894</v>
      </c>
      <c r="D95" s="75">
        <v>3.8674286914127859E-2</v>
      </c>
      <c r="E95" s="54">
        <v>8036491690.7999973</v>
      </c>
      <c r="F95" s="76">
        <v>2.8624552384608631E-2</v>
      </c>
    </row>
    <row r="96" spans="1:6">
      <c r="A96" s="2"/>
      <c r="B96" s="123" t="s">
        <v>487</v>
      </c>
      <c r="C96" s="57">
        <v>9817</v>
      </c>
      <c r="D96" s="75">
        <v>6.4415587824226878E-2</v>
      </c>
      <c r="E96" s="54">
        <v>17286934121.849998</v>
      </c>
      <c r="F96" s="76">
        <v>6.157298114382987E-2</v>
      </c>
    </row>
    <row r="97" spans="1:6">
      <c r="A97" s="2"/>
      <c r="B97" s="123" t="s">
        <v>178</v>
      </c>
      <c r="C97" s="57">
        <v>25578</v>
      </c>
      <c r="D97" s="75">
        <v>0.16783354439931497</v>
      </c>
      <c r="E97" s="54">
        <v>43535621864.250046</v>
      </c>
      <c r="F97" s="76">
        <v>0.1550661329092578</v>
      </c>
    </row>
    <row r="98" spans="1:6">
      <c r="A98" s="2"/>
      <c r="B98" s="123" t="s">
        <v>476</v>
      </c>
      <c r="C98" s="57">
        <v>6339</v>
      </c>
      <c r="D98" s="75">
        <v>4.1594215261054716E-2</v>
      </c>
      <c r="E98" s="54">
        <v>11441759566.899994</v>
      </c>
      <c r="F98" s="76">
        <v>4.0753510200198205E-2</v>
      </c>
    </row>
    <row r="99" spans="1:6">
      <c r="A99" s="2"/>
      <c r="B99" s="123" t="s">
        <v>222</v>
      </c>
      <c r="C99" s="57">
        <v>2143</v>
      </c>
      <c r="D99" s="75">
        <v>1.4061587522391585E-2</v>
      </c>
      <c r="E99" s="54">
        <v>4669373465.75</v>
      </c>
      <c r="F99" s="76">
        <v>1.6631476832940927E-2</v>
      </c>
    </row>
    <row r="100" spans="1:6">
      <c r="A100" s="2"/>
      <c r="B100" s="123" t="s">
        <v>477</v>
      </c>
      <c r="C100" s="57">
        <v>7130</v>
      </c>
      <c r="D100" s="75">
        <v>4.6784469918176391E-2</v>
      </c>
      <c r="E100" s="54">
        <v>13341379791.909998</v>
      </c>
      <c r="F100" s="76">
        <v>4.7519619185778211E-2</v>
      </c>
    </row>
    <row r="101" spans="1:6">
      <c r="A101" s="2"/>
      <c r="B101" s="64" t="s">
        <v>11</v>
      </c>
      <c r="C101" s="215">
        <v>152401</v>
      </c>
      <c r="D101" s="95">
        <v>1</v>
      </c>
      <c r="E101" s="80">
        <v>280755191655.72015</v>
      </c>
      <c r="F101" s="216">
        <v>1</v>
      </c>
    </row>
    <row r="102" spans="1:6">
      <c r="A102" s="2"/>
      <c r="B102" s="128"/>
      <c r="C102" s="128"/>
      <c r="D102" s="128"/>
      <c r="E102" s="128"/>
      <c r="F102" s="128"/>
    </row>
    <row r="103" spans="1:6">
      <c r="A103" s="2"/>
      <c r="B103" s="163"/>
      <c r="C103" s="2"/>
      <c r="D103" s="147"/>
      <c r="E103" s="165"/>
      <c r="F103" s="2"/>
    </row>
    <row r="104" spans="1:6">
      <c r="A104" s="2"/>
      <c r="B104" s="153" t="s">
        <v>16</v>
      </c>
      <c r="C104" s="121" t="s">
        <v>7</v>
      </c>
      <c r="D104" s="93" t="s">
        <v>8</v>
      </c>
      <c r="E104" s="121" t="s">
        <v>9</v>
      </c>
      <c r="F104" s="166" t="s">
        <v>10</v>
      </c>
    </row>
    <row r="105" spans="1:6">
      <c r="A105" s="2"/>
      <c r="B105" s="56" t="s">
        <v>17</v>
      </c>
      <c r="C105" s="154">
        <v>152401</v>
      </c>
      <c r="D105" s="112">
        <v>1</v>
      </c>
      <c r="E105" s="167">
        <v>280755191655.72015</v>
      </c>
      <c r="F105" s="55">
        <v>1</v>
      </c>
    </row>
    <row r="106" spans="1:6">
      <c r="A106" s="2"/>
      <c r="B106" s="56" t="s">
        <v>18</v>
      </c>
      <c r="C106" s="126"/>
      <c r="D106" s="78"/>
      <c r="E106" s="62"/>
      <c r="F106" s="63"/>
    </row>
    <row r="107" spans="1:6">
      <c r="A107" s="2"/>
      <c r="B107" s="64" t="s">
        <v>19</v>
      </c>
      <c r="C107" s="65">
        <v>152401</v>
      </c>
      <c r="D107" s="66">
        <v>1</v>
      </c>
      <c r="E107" s="67">
        <v>280755191655.72015</v>
      </c>
      <c r="F107" s="68">
        <v>1</v>
      </c>
    </row>
    <row r="108" spans="1:6">
      <c r="A108" s="2"/>
      <c r="B108" s="131"/>
      <c r="C108" s="168"/>
      <c r="D108" s="169"/>
      <c r="E108" s="170"/>
      <c r="F108" s="2"/>
    </row>
    <row r="109" spans="1:6">
      <c r="A109" s="2"/>
      <c r="B109" s="2"/>
      <c r="C109" s="2"/>
      <c r="D109" s="2"/>
      <c r="E109" s="137"/>
      <c r="F109" s="2"/>
    </row>
    <row r="110" spans="1:6">
      <c r="A110" s="2"/>
      <c r="B110" s="171" t="s">
        <v>20</v>
      </c>
      <c r="C110" s="121" t="s">
        <v>7</v>
      </c>
      <c r="D110" s="93" t="s">
        <v>8</v>
      </c>
      <c r="E110" s="121" t="s">
        <v>9</v>
      </c>
      <c r="F110" s="94" t="s">
        <v>10</v>
      </c>
    </row>
    <row r="111" spans="1:6">
      <c r="A111" s="2"/>
      <c r="B111" s="51" t="s">
        <v>96</v>
      </c>
      <c r="C111" s="162">
        <v>42140</v>
      </c>
      <c r="D111" s="58">
        <v>0.27650737199887138</v>
      </c>
      <c r="E111" s="156">
        <v>71513424392.760056</v>
      </c>
      <c r="F111" s="112">
        <v>0.25471808364795678</v>
      </c>
    </row>
    <row r="112" spans="1:6">
      <c r="A112" s="2"/>
      <c r="B112" s="56" t="s">
        <v>97</v>
      </c>
      <c r="C112" s="57">
        <v>80263</v>
      </c>
      <c r="D112" s="58">
        <v>0.52665664923458511</v>
      </c>
      <c r="E112" s="172">
        <v>151007523348.23074</v>
      </c>
      <c r="F112" s="76">
        <v>0.53786190900934561</v>
      </c>
    </row>
    <row r="113" spans="1:6">
      <c r="A113" s="2"/>
      <c r="B113" s="56" t="s">
        <v>98</v>
      </c>
      <c r="C113" s="57">
        <v>2868</v>
      </c>
      <c r="D113" s="58">
        <v>1.8818774155025229E-2</v>
      </c>
      <c r="E113" s="172">
        <v>3496726822.3199997</v>
      </c>
      <c r="F113" s="76">
        <v>1.245471829638648E-2</v>
      </c>
    </row>
    <row r="114" spans="1:6">
      <c r="A114" s="2"/>
      <c r="B114" s="56" t="s">
        <v>99</v>
      </c>
      <c r="C114" s="57">
        <v>5874</v>
      </c>
      <c r="D114" s="58">
        <v>3.8543054179434516E-2</v>
      </c>
      <c r="E114" s="172">
        <v>11029337837.180002</v>
      </c>
      <c r="F114" s="76">
        <v>3.9284537436817368E-2</v>
      </c>
    </row>
    <row r="115" spans="1:6">
      <c r="A115" s="2"/>
      <c r="B115" s="56" t="s">
        <v>100</v>
      </c>
      <c r="C115" s="57">
        <v>21256</v>
      </c>
      <c r="D115" s="58">
        <v>0.13947415043208378</v>
      </c>
      <c r="E115" s="173">
        <v>43708179255.230103</v>
      </c>
      <c r="F115" s="76">
        <v>0.15568075160949377</v>
      </c>
    </row>
    <row r="116" spans="1:6">
      <c r="A116" s="2"/>
      <c r="B116" s="64" t="s">
        <v>11</v>
      </c>
      <c r="C116" s="174">
        <v>152401</v>
      </c>
      <c r="D116" s="95">
        <v>1</v>
      </c>
      <c r="E116" s="80">
        <v>280755191655.72089</v>
      </c>
      <c r="F116" s="95">
        <v>1</v>
      </c>
    </row>
    <row r="117" spans="1:6">
      <c r="A117" s="2"/>
      <c r="B117" s="2"/>
      <c r="C117" s="2"/>
      <c r="D117" s="2"/>
      <c r="E117" s="137"/>
      <c r="F117" s="2"/>
    </row>
    <row r="118" spans="1:6">
      <c r="A118" s="2"/>
      <c r="B118" s="2"/>
      <c r="C118" s="2"/>
      <c r="D118" s="2"/>
      <c r="E118" s="137"/>
      <c r="F118" s="2"/>
    </row>
    <row r="119" spans="1:6">
      <c r="A119" s="2"/>
      <c r="B119" s="171" t="s">
        <v>21</v>
      </c>
      <c r="C119" s="121" t="s">
        <v>7</v>
      </c>
      <c r="D119" s="93" t="s">
        <v>8</v>
      </c>
      <c r="E119" s="121" t="s">
        <v>9</v>
      </c>
      <c r="F119" s="166" t="s">
        <v>10</v>
      </c>
    </row>
    <row r="120" spans="1:6">
      <c r="A120" s="2"/>
      <c r="B120" s="51" t="s">
        <v>22</v>
      </c>
      <c r="C120" s="57">
        <v>124501</v>
      </c>
      <c r="D120" s="112">
        <v>0.81693033510278801</v>
      </c>
      <c r="E120" s="54">
        <v>241915431337.37924</v>
      </c>
      <c r="F120" s="55">
        <v>0.86165968974861162</v>
      </c>
    </row>
    <row r="121" spans="1:6">
      <c r="A121" s="2"/>
      <c r="B121" s="56" t="s">
        <v>67</v>
      </c>
      <c r="C121" s="57">
        <v>27900</v>
      </c>
      <c r="D121" s="76">
        <v>0.18306966489721196</v>
      </c>
      <c r="E121" s="54">
        <v>38839760318.340263</v>
      </c>
      <c r="F121" s="59">
        <v>0.13834031025138846</v>
      </c>
    </row>
    <row r="122" spans="1:6">
      <c r="A122" s="2"/>
      <c r="B122" s="56" t="s">
        <v>141</v>
      </c>
      <c r="C122" s="175"/>
      <c r="D122" s="78"/>
      <c r="E122" s="62"/>
      <c r="F122" s="63"/>
    </row>
    <row r="123" spans="1:6">
      <c r="A123" s="2"/>
      <c r="B123" s="64" t="s">
        <v>11</v>
      </c>
      <c r="C123" s="65">
        <v>152401</v>
      </c>
      <c r="D123" s="66">
        <v>1</v>
      </c>
      <c r="E123" s="67">
        <v>280755191655.71948</v>
      </c>
      <c r="F123" s="68">
        <v>1</v>
      </c>
    </row>
    <row r="124" spans="1:6">
      <c r="A124" s="2"/>
      <c r="B124" s="131"/>
      <c r="C124" s="131"/>
      <c r="D124" s="131"/>
      <c r="E124" s="132"/>
      <c r="F124" s="2"/>
    </row>
    <row r="125" spans="1:6">
      <c r="B125" s="2"/>
      <c r="C125" s="2"/>
      <c r="D125" s="2"/>
      <c r="E125" s="137"/>
      <c r="F125" s="2"/>
    </row>
    <row r="126" spans="1:6">
      <c r="A126" s="2"/>
      <c r="B126" s="153" t="s">
        <v>23</v>
      </c>
      <c r="C126" s="121" t="s">
        <v>7</v>
      </c>
      <c r="D126" s="176" t="s">
        <v>8</v>
      </c>
      <c r="E126" s="177" t="s">
        <v>9</v>
      </c>
      <c r="F126" s="94" t="s">
        <v>10</v>
      </c>
    </row>
    <row r="127" spans="1:6">
      <c r="A127" s="2"/>
      <c r="B127" s="56" t="s">
        <v>101</v>
      </c>
      <c r="C127" s="178">
        <v>18778</v>
      </c>
      <c r="D127" s="155">
        <v>0.12321441460357872</v>
      </c>
      <c r="E127" s="54">
        <v>47471104127.650055</v>
      </c>
      <c r="F127" s="55">
        <v>0.16908361995977667</v>
      </c>
    </row>
    <row r="128" spans="1:6">
      <c r="A128" s="2"/>
      <c r="B128" s="56" t="s">
        <v>102</v>
      </c>
      <c r="C128" s="57">
        <v>12512</v>
      </c>
      <c r="D128" s="75">
        <v>8.2099198824154701E-2</v>
      </c>
      <c r="E128" s="54">
        <v>30047912435.980045</v>
      </c>
      <c r="F128" s="59">
        <v>0.10702531361495426</v>
      </c>
    </row>
    <row r="129" spans="1:6">
      <c r="A129" s="2"/>
      <c r="B129" s="56" t="s">
        <v>103</v>
      </c>
      <c r="C129" s="57">
        <v>12267</v>
      </c>
      <c r="D129" s="75">
        <v>8.0491597824161265E-2</v>
      </c>
      <c r="E129" s="54">
        <v>28707436726.13002</v>
      </c>
      <c r="F129" s="59">
        <v>0.1022507778282971</v>
      </c>
    </row>
    <row r="130" spans="1:6">
      <c r="A130" s="2"/>
      <c r="B130" s="56" t="s">
        <v>104</v>
      </c>
      <c r="C130" s="57">
        <v>11361</v>
      </c>
      <c r="D130" s="75">
        <v>7.4546754942552876E-2</v>
      </c>
      <c r="E130" s="54">
        <v>25963491926.740013</v>
      </c>
      <c r="F130" s="59">
        <v>9.2477335053444326E-2</v>
      </c>
    </row>
    <row r="131" spans="1:6">
      <c r="A131" s="2"/>
      <c r="B131" s="56" t="s">
        <v>105</v>
      </c>
      <c r="C131" s="57">
        <v>12580</v>
      </c>
      <c r="D131" s="75">
        <v>8.2545390122112053E-2</v>
      </c>
      <c r="E131" s="54">
        <v>25805928621.610046</v>
      </c>
      <c r="F131" s="59">
        <v>9.1916122617083817E-2</v>
      </c>
    </row>
    <row r="132" spans="1:6">
      <c r="A132" s="2"/>
      <c r="B132" s="56" t="s">
        <v>106</v>
      </c>
      <c r="C132" s="57">
        <v>8655</v>
      </c>
      <c r="D132" s="75">
        <v>5.6790965938543714E-2</v>
      </c>
      <c r="E132" s="54">
        <v>17960680317.930004</v>
      </c>
      <c r="F132" s="59">
        <v>6.3972745123639693E-2</v>
      </c>
    </row>
    <row r="133" spans="1:6">
      <c r="A133" s="2"/>
      <c r="B133" s="56" t="s">
        <v>107</v>
      </c>
      <c r="C133" s="57">
        <v>8634</v>
      </c>
      <c r="D133" s="75">
        <v>5.6653171567115704E-2</v>
      </c>
      <c r="E133" s="54">
        <v>16512131167.149996</v>
      </c>
      <c r="F133" s="59">
        <v>5.8813270984488922E-2</v>
      </c>
    </row>
    <row r="134" spans="1:6">
      <c r="A134" s="2"/>
      <c r="B134" s="56" t="s">
        <v>108</v>
      </c>
      <c r="C134" s="57">
        <v>7469</v>
      </c>
      <c r="D134" s="75">
        <v>4.9008864771228539E-2</v>
      </c>
      <c r="E134" s="54">
        <v>13150790027.950016</v>
      </c>
      <c r="F134" s="59">
        <v>4.6840772383922098E-2</v>
      </c>
    </row>
    <row r="135" spans="1:6">
      <c r="A135" s="2"/>
      <c r="B135" s="56" t="s">
        <v>109</v>
      </c>
      <c r="C135" s="179">
        <v>60145</v>
      </c>
      <c r="D135" s="175">
        <v>0.39464964140655245</v>
      </c>
      <c r="E135" s="62">
        <v>75135716304.580063</v>
      </c>
      <c r="F135" s="63">
        <v>0.2676200424343933</v>
      </c>
    </row>
    <row r="136" spans="1:6">
      <c r="A136" s="2"/>
      <c r="B136" s="64" t="s">
        <v>11</v>
      </c>
      <c r="C136" s="65">
        <v>152401</v>
      </c>
      <c r="D136" s="66">
        <v>1</v>
      </c>
      <c r="E136" s="67">
        <v>280755191655.72021</v>
      </c>
      <c r="F136" s="68">
        <v>1.0000000000000004</v>
      </c>
    </row>
    <row r="137" spans="1:6">
      <c r="A137" s="2"/>
      <c r="B137" s="131"/>
      <c r="C137" s="131"/>
      <c r="D137" s="131"/>
      <c r="E137" s="132"/>
      <c r="F137" s="2"/>
    </row>
    <row r="138" spans="1:6">
      <c r="A138" s="2"/>
      <c r="B138" s="131"/>
      <c r="C138" s="131"/>
      <c r="D138" s="131"/>
      <c r="E138" s="132"/>
      <c r="F138" s="2"/>
    </row>
    <row r="139" spans="1:6">
      <c r="A139" s="2"/>
      <c r="B139" s="153" t="s">
        <v>68</v>
      </c>
      <c r="C139" s="121" t="s">
        <v>7</v>
      </c>
      <c r="D139" s="176" t="s">
        <v>8</v>
      </c>
      <c r="E139" s="177" t="s">
        <v>9</v>
      </c>
      <c r="F139" s="94" t="s">
        <v>10</v>
      </c>
    </row>
    <row r="140" spans="1:6">
      <c r="A140" s="2"/>
      <c r="B140" s="56" t="s">
        <v>110</v>
      </c>
      <c r="C140" s="178">
        <v>2840</v>
      </c>
      <c r="D140" s="155">
        <v>1.8635048326454552E-2</v>
      </c>
      <c r="E140" s="54">
        <v>610988569.71000028</v>
      </c>
      <c r="F140" s="55">
        <v>2.1762324896176214E-3</v>
      </c>
    </row>
    <row r="141" spans="1:6">
      <c r="A141" s="2"/>
      <c r="B141" s="56" t="s">
        <v>111</v>
      </c>
      <c r="C141" s="57">
        <v>4488</v>
      </c>
      <c r="D141" s="75">
        <v>2.9448625665185923E-2</v>
      </c>
      <c r="E141" s="54">
        <v>2076803006.1099999</v>
      </c>
      <c r="F141" s="59">
        <v>7.3972025018034489E-3</v>
      </c>
    </row>
    <row r="142" spans="1:6">
      <c r="A142" s="2"/>
      <c r="B142" s="56" t="s">
        <v>112</v>
      </c>
      <c r="C142" s="57">
        <v>7596</v>
      </c>
      <c r="D142" s="75">
        <v>4.9842192636531259E-2</v>
      </c>
      <c r="E142" s="54">
        <v>5623145005.5600033</v>
      </c>
      <c r="F142" s="59">
        <v>2.0028641224399728E-2</v>
      </c>
    </row>
    <row r="143" spans="1:6">
      <c r="A143" s="2"/>
      <c r="B143" s="56" t="s">
        <v>113</v>
      </c>
      <c r="C143" s="57">
        <v>9133</v>
      </c>
      <c r="D143" s="75">
        <v>5.992742829771458E-2</v>
      </c>
      <c r="E143" s="54">
        <v>8660067558.8099937</v>
      </c>
      <c r="F143" s="59">
        <v>3.0845618589413367E-2</v>
      </c>
    </row>
    <row r="144" spans="1:6">
      <c r="A144" s="2"/>
      <c r="B144" s="56" t="s">
        <v>114</v>
      </c>
      <c r="C144" s="57">
        <v>11428</v>
      </c>
      <c r="D144" s="75">
        <v>7.498638460377556E-2</v>
      </c>
      <c r="E144" s="54">
        <v>13256378479.839977</v>
      </c>
      <c r="F144" s="59">
        <v>4.7216859647944788E-2</v>
      </c>
    </row>
    <row r="145" spans="1:6">
      <c r="A145" s="2"/>
      <c r="B145" s="56" t="s">
        <v>115</v>
      </c>
      <c r="C145" s="57">
        <v>16361</v>
      </c>
      <c r="D145" s="75">
        <v>0.10735493861588835</v>
      </c>
      <c r="E145" s="54">
        <v>22814142667.12006</v>
      </c>
      <c r="F145" s="59">
        <v>8.1259913779604162E-2</v>
      </c>
    </row>
    <row r="146" spans="1:6">
      <c r="A146" s="2"/>
      <c r="B146" s="56" t="s">
        <v>116</v>
      </c>
      <c r="C146" s="57">
        <v>20726</v>
      </c>
      <c r="D146" s="75">
        <v>0.13599648296271022</v>
      </c>
      <c r="E146" s="54">
        <v>34196710509.529945</v>
      </c>
      <c r="F146" s="59">
        <v>0.12180259359714396</v>
      </c>
    </row>
    <row r="147" spans="1:6">
      <c r="A147" s="2"/>
      <c r="B147" s="56" t="s">
        <v>117</v>
      </c>
      <c r="C147" s="57">
        <v>23612</v>
      </c>
      <c r="D147" s="75">
        <v>0.15493336657895945</v>
      </c>
      <c r="E147" s="54">
        <v>48123517595.299988</v>
      </c>
      <c r="F147" s="59">
        <v>0.17140740055953124</v>
      </c>
    </row>
    <row r="148" spans="1:6">
      <c r="A148" s="2"/>
      <c r="B148" s="56" t="s">
        <v>118</v>
      </c>
      <c r="C148" s="57">
        <v>21075</v>
      </c>
      <c r="D148" s="75">
        <v>0.13828649418310904</v>
      </c>
      <c r="E148" s="54">
        <v>50012529549.73011</v>
      </c>
      <c r="F148" s="59">
        <v>0.17813572477426759</v>
      </c>
    </row>
    <row r="149" spans="1:6">
      <c r="A149" s="2"/>
      <c r="B149" s="56" t="s">
        <v>119</v>
      </c>
      <c r="C149" s="57">
        <v>35014</v>
      </c>
      <c r="D149" s="75">
        <v>0.22974914862763368</v>
      </c>
      <c r="E149" s="54">
        <v>95044156776.600113</v>
      </c>
      <c r="F149" s="59">
        <v>0.33853036239895895</v>
      </c>
    </row>
    <row r="150" spans="1:6">
      <c r="A150" s="2"/>
      <c r="B150" s="56" t="s">
        <v>142</v>
      </c>
      <c r="C150" s="179">
        <v>128</v>
      </c>
      <c r="D150" s="175">
        <v>8.3988950203738825E-4</v>
      </c>
      <c r="E150" s="62">
        <v>336751937.40999997</v>
      </c>
      <c r="F150" s="63">
        <v>1.1994504373153197E-3</v>
      </c>
    </row>
    <row r="151" spans="1:6">
      <c r="A151" s="2"/>
      <c r="B151" s="64" t="s">
        <v>11</v>
      </c>
      <c r="C151" s="65">
        <v>152401</v>
      </c>
      <c r="D151" s="66">
        <v>1</v>
      </c>
      <c r="E151" s="67">
        <v>280755191655.72015</v>
      </c>
      <c r="F151" s="68">
        <v>1.0000000000000002</v>
      </c>
    </row>
    <row r="152" spans="1:6">
      <c r="A152" s="2"/>
      <c r="B152" s="131"/>
      <c r="C152" s="131"/>
      <c r="D152" s="131"/>
      <c r="E152" s="132"/>
      <c r="F152" s="2"/>
    </row>
    <row r="153" spans="1:6">
      <c r="A153" s="2"/>
      <c r="B153" s="2"/>
      <c r="C153" s="132"/>
      <c r="D153" s="2"/>
      <c r="E153" s="137"/>
      <c r="F153" s="2"/>
    </row>
    <row r="154" spans="1:6">
      <c r="A154" s="2"/>
      <c r="B154" s="171" t="s">
        <v>24</v>
      </c>
      <c r="C154" s="92" t="s">
        <v>7</v>
      </c>
      <c r="D154" s="93" t="s">
        <v>8</v>
      </c>
      <c r="E154" s="93" t="s">
        <v>9</v>
      </c>
      <c r="F154" s="166" t="s">
        <v>10</v>
      </c>
    </row>
    <row r="155" spans="1:6">
      <c r="A155" s="2"/>
      <c r="B155" s="51" t="s">
        <v>25</v>
      </c>
      <c r="C155" s="178">
        <v>148329</v>
      </c>
      <c r="D155" s="53">
        <v>0.97328101521643562</v>
      </c>
      <c r="E155" s="54">
        <v>273019829761.37766</v>
      </c>
      <c r="F155" s="55">
        <v>0.97244801832969963</v>
      </c>
    </row>
    <row r="156" spans="1:6">
      <c r="A156" s="2"/>
      <c r="B156" s="56" t="s">
        <v>26</v>
      </c>
      <c r="C156" s="57">
        <v>4072</v>
      </c>
      <c r="D156" s="75">
        <v>2.6718984783564412E-2</v>
      </c>
      <c r="E156" s="54">
        <v>7735361894.340003</v>
      </c>
      <c r="F156" s="59">
        <v>2.7551981670300381E-2</v>
      </c>
    </row>
    <row r="157" spans="1:6">
      <c r="A157" s="2"/>
      <c r="B157" s="56" t="s">
        <v>141</v>
      </c>
      <c r="C157" s="126"/>
      <c r="D157" s="175"/>
      <c r="E157" s="180"/>
      <c r="F157" s="78"/>
    </row>
    <row r="158" spans="1:6">
      <c r="A158" s="2"/>
      <c r="B158" s="64" t="s">
        <v>11</v>
      </c>
      <c r="C158" s="65">
        <v>152401</v>
      </c>
      <c r="D158" s="66">
        <v>1</v>
      </c>
      <c r="E158" s="67">
        <v>280755191655.71765</v>
      </c>
      <c r="F158" s="68">
        <v>1</v>
      </c>
    </row>
    <row r="159" spans="1:6">
      <c r="A159" s="2"/>
      <c r="B159" s="2"/>
      <c r="C159" s="2"/>
      <c r="D159" s="2"/>
      <c r="E159" s="137"/>
      <c r="F159" s="2"/>
    </row>
    <row r="160" spans="1:6">
      <c r="A160" s="2"/>
      <c r="B160" s="2"/>
      <c r="C160" s="2"/>
      <c r="D160" s="2"/>
      <c r="E160" s="137"/>
      <c r="F160" s="2"/>
    </row>
    <row r="161" spans="1:6">
      <c r="A161" s="2"/>
      <c r="B161" s="171" t="s">
        <v>27</v>
      </c>
      <c r="C161" s="121" t="s">
        <v>7</v>
      </c>
      <c r="D161" s="93" t="s">
        <v>8</v>
      </c>
      <c r="E161" s="93" t="s">
        <v>9</v>
      </c>
      <c r="F161" s="166" t="s">
        <v>10</v>
      </c>
    </row>
    <row r="162" spans="1:6">
      <c r="A162" s="2"/>
      <c r="B162" s="51" t="s">
        <v>120</v>
      </c>
      <c r="C162" s="178">
        <v>11491</v>
      </c>
      <c r="D162" s="75">
        <v>7.539976771805959E-2</v>
      </c>
      <c r="E162" s="54">
        <v>1899255203.6400037</v>
      </c>
      <c r="F162" s="59">
        <v>6.7648088444575922E-3</v>
      </c>
    </row>
    <row r="163" spans="1:6">
      <c r="A163" s="2"/>
      <c r="B163" s="56" t="s">
        <v>121</v>
      </c>
      <c r="C163" s="57">
        <v>5173</v>
      </c>
      <c r="D163" s="75">
        <v>3.3943346828432884E-2</v>
      </c>
      <c r="E163" s="54">
        <v>1819276690.2399993</v>
      </c>
      <c r="F163" s="59">
        <v>6.4799396211020393E-3</v>
      </c>
    </row>
    <row r="164" spans="1:6">
      <c r="A164" s="2"/>
      <c r="B164" s="56" t="s">
        <v>122</v>
      </c>
      <c r="C164" s="57">
        <v>5379</v>
      </c>
      <c r="D164" s="75">
        <v>3.5295043995774308E-2</v>
      </c>
      <c r="E164" s="54">
        <v>2441542755.7400002</v>
      </c>
      <c r="F164" s="59">
        <v>8.6963405425961732E-3</v>
      </c>
    </row>
    <row r="165" spans="1:6">
      <c r="A165" s="2"/>
      <c r="B165" s="56" t="s">
        <v>123</v>
      </c>
      <c r="C165" s="57">
        <v>13020</v>
      </c>
      <c r="D165" s="75">
        <v>8.5432510285365582E-2</v>
      </c>
      <c r="E165" s="54">
        <v>8162879614.4399967</v>
      </c>
      <c r="F165" s="59">
        <v>2.9074723663346645E-2</v>
      </c>
    </row>
    <row r="166" spans="1:6">
      <c r="A166" s="2"/>
      <c r="B166" s="56" t="s">
        <v>124</v>
      </c>
      <c r="C166" s="57">
        <v>13156</v>
      </c>
      <c r="D166" s="75">
        <v>8.6324892881280313E-2</v>
      </c>
      <c r="E166" s="54">
        <v>11575503934.599993</v>
      </c>
      <c r="F166" s="59">
        <v>4.1229883822752604E-2</v>
      </c>
    </row>
    <row r="167" spans="1:6">
      <c r="A167" s="2"/>
      <c r="B167" s="56" t="s">
        <v>125</v>
      </c>
      <c r="C167" s="57">
        <v>25463</v>
      </c>
      <c r="D167" s="75">
        <v>0.16707895617482824</v>
      </c>
      <c r="E167" s="54">
        <v>31891883125.260056</v>
      </c>
      <c r="F167" s="59">
        <v>0.11359320886349941</v>
      </c>
    </row>
    <row r="168" spans="1:6">
      <c r="A168" s="2"/>
      <c r="B168" s="56" t="s">
        <v>126</v>
      </c>
      <c r="C168" s="57">
        <v>23197</v>
      </c>
      <c r="D168" s="75">
        <v>0.1522102873340726</v>
      </c>
      <c r="E168" s="54">
        <v>40617902571.700058</v>
      </c>
      <c r="F168" s="59">
        <v>0.14467373633292693</v>
      </c>
    </row>
    <row r="169" spans="1:6">
      <c r="A169" s="2"/>
      <c r="B169" s="56" t="s">
        <v>127</v>
      </c>
      <c r="C169" s="57">
        <v>31321</v>
      </c>
      <c r="D169" s="75">
        <v>0.20551702416650811</v>
      </c>
      <c r="E169" s="54">
        <v>76713384059.120132</v>
      </c>
      <c r="F169" s="59">
        <v>0.273239414048631</v>
      </c>
    </row>
    <row r="170" spans="1:6">
      <c r="A170" s="2"/>
      <c r="B170" s="56" t="s">
        <v>128</v>
      </c>
      <c r="C170" s="179">
        <v>24201</v>
      </c>
      <c r="D170" s="78">
        <v>0.15879817061567839</v>
      </c>
      <c r="E170" s="62">
        <v>105633563700.98018</v>
      </c>
      <c r="F170" s="78">
        <v>0.37624794426068769</v>
      </c>
    </row>
    <row r="171" spans="1:6">
      <c r="A171" s="2"/>
      <c r="B171" s="64" t="s">
        <v>11</v>
      </c>
      <c r="C171" s="65">
        <v>152401</v>
      </c>
      <c r="D171" s="66">
        <v>1</v>
      </c>
      <c r="E171" s="67">
        <v>280755191655.7204</v>
      </c>
      <c r="F171" s="66">
        <v>1.0000000000000084</v>
      </c>
    </row>
    <row r="172" spans="1:6">
      <c r="A172" s="2"/>
      <c r="B172" s="181"/>
      <c r="C172" s="28"/>
      <c r="D172" s="31"/>
      <c r="E172" s="182"/>
      <c r="F172" s="31"/>
    </row>
    <row r="173" spans="1:6">
      <c r="A173" s="2"/>
      <c r="B173" s="131"/>
      <c r="C173" s="2"/>
      <c r="D173" s="2"/>
      <c r="E173" s="137"/>
      <c r="F173" s="2"/>
    </row>
    <row r="174" spans="1:6">
      <c r="A174" s="2"/>
      <c r="B174" s="171" t="s">
        <v>28</v>
      </c>
      <c r="C174" s="121" t="s">
        <v>7</v>
      </c>
      <c r="D174" s="93" t="s">
        <v>8</v>
      </c>
      <c r="E174" s="93" t="s">
        <v>9</v>
      </c>
      <c r="F174" s="94" t="s">
        <v>10</v>
      </c>
    </row>
    <row r="175" spans="1:6">
      <c r="A175" s="2"/>
      <c r="B175" s="161" t="s">
        <v>2</v>
      </c>
      <c r="C175" s="52">
        <v>65</v>
      </c>
      <c r="D175" s="75">
        <v>4.2650638775336121E-4</v>
      </c>
      <c r="E175" s="54">
        <v>151038323.21000001</v>
      </c>
      <c r="F175" s="59">
        <v>5.3797161263259541E-4</v>
      </c>
    </row>
    <row r="176" spans="1:6">
      <c r="A176" s="2"/>
      <c r="B176" s="123" t="s">
        <v>129</v>
      </c>
      <c r="C176" s="57">
        <v>1</v>
      </c>
      <c r="D176" s="75">
        <v>6.5616367346670957E-6</v>
      </c>
      <c r="E176" s="54">
        <v>2474337</v>
      </c>
      <c r="F176" s="59">
        <v>8.8131478011427407E-6</v>
      </c>
    </row>
    <row r="177" spans="1:6">
      <c r="A177" s="2"/>
      <c r="B177" s="123" t="s">
        <v>130</v>
      </c>
      <c r="C177" s="57">
        <v>152090</v>
      </c>
      <c r="D177" s="75">
        <v>0.99795933097551859</v>
      </c>
      <c r="E177" s="54">
        <v>280282717539.96796</v>
      </c>
      <c r="F177" s="59">
        <v>0.99831713133080924</v>
      </c>
    </row>
    <row r="178" spans="1:6">
      <c r="A178" s="2"/>
      <c r="B178" s="123" t="s">
        <v>1</v>
      </c>
      <c r="C178" s="57">
        <v>150</v>
      </c>
      <c r="D178" s="75">
        <v>9.842455102000644E-4</v>
      </c>
      <c r="E178" s="54">
        <v>158982280.18000001</v>
      </c>
      <c r="F178" s="59">
        <v>5.6626657281891118E-4</v>
      </c>
    </row>
    <row r="179" spans="1:6">
      <c r="A179" s="2"/>
      <c r="B179" s="123" t="s">
        <v>131</v>
      </c>
      <c r="C179" s="57">
        <v>94</v>
      </c>
      <c r="D179" s="75">
        <v>6.1679385305870693E-4</v>
      </c>
      <c r="E179" s="54">
        <v>158844890.36000001</v>
      </c>
      <c r="F179" s="59">
        <v>5.657772147443917E-4</v>
      </c>
    </row>
    <row r="180" spans="1:6">
      <c r="A180" s="2"/>
      <c r="B180" s="125" t="s">
        <v>132</v>
      </c>
      <c r="C180" s="179">
        <v>1</v>
      </c>
      <c r="D180" s="78">
        <v>6.5616367346670957E-6</v>
      </c>
      <c r="E180" s="62">
        <v>1134285</v>
      </c>
      <c r="F180" s="63">
        <v>4.0401211935234339E-6</v>
      </c>
    </row>
    <row r="181" spans="1:6">
      <c r="A181" s="2"/>
      <c r="B181" s="64" t="s">
        <v>11</v>
      </c>
      <c r="C181" s="65">
        <v>152401</v>
      </c>
      <c r="D181" s="66">
        <v>1</v>
      </c>
      <c r="E181" s="67">
        <v>280755191655.71796</v>
      </c>
      <c r="F181" s="68">
        <v>0.99999999999999967</v>
      </c>
    </row>
    <row r="182" spans="1:6">
      <c r="A182" s="2"/>
      <c r="B182" s="131"/>
      <c r="C182" s="2"/>
      <c r="D182" s="2"/>
      <c r="E182" s="137"/>
      <c r="F182" s="2"/>
    </row>
    <row r="183" spans="1:6">
      <c r="A183" s="2"/>
      <c r="B183" s="2"/>
      <c r="C183" s="2"/>
      <c r="D183" s="2"/>
      <c r="E183" s="137"/>
      <c r="F183" s="2"/>
    </row>
    <row r="184" spans="1:6">
      <c r="A184" s="2"/>
      <c r="B184" s="171" t="s">
        <v>29</v>
      </c>
      <c r="C184" s="121" t="s">
        <v>7</v>
      </c>
      <c r="D184" s="93" t="s">
        <v>8</v>
      </c>
      <c r="E184" s="121" t="s">
        <v>9</v>
      </c>
      <c r="F184" s="166" t="s">
        <v>10</v>
      </c>
    </row>
    <row r="185" spans="1:6">
      <c r="A185" s="2"/>
      <c r="B185" s="51" t="s">
        <v>30</v>
      </c>
      <c r="C185" s="154"/>
      <c r="D185" s="112"/>
      <c r="E185" s="54"/>
      <c r="F185" s="55"/>
    </row>
    <row r="186" spans="1:6">
      <c r="A186" s="2"/>
      <c r="B186" s="56" t="s">
        <v>31</v>
      </c>
      <c r="C186" s="124">
        <v>152401</v>
      </c>
      <c r="D186" s="76">
        <v>1</v>
      </c>
      <c r="E186" s="54">
        <v>280755191655.71796</v>
      </c>
      <c r="F186" s="59">
        <v>1</v>
      </c>
    </row>
    <row r="187" spans="1:6">
      <c r="A187" s="2"/>
      <c r="B187" s="56" t="s">
        <v>32</v>
      </c>
      <c r="C187" s="124"/>
      <c r="D187" s="76"/>
      <c r="E187" s="54"/>
      <c r="F187" s="59"/>
    </row>
    <row r="188" spans="1:6">
      <c r="A188" s="2"/>
      <c r="B188" s="56" t="s">
        <v>33</v>
      </c>
      <c r="C188" s="124"/>
      <c r="D188" s="76"/>
      <c r="E188" s="54"/>
      <c r="F188" s="59"/>
    </row>
    <row r="189" spans="1:6">
      <c r="A189" s="2"/>
      <c r="B189" s="149" t="s">
        <v>141</v>
      </c>
      <c r="C189" s="126"/>
      <c r="D189" s="78"/>
      <c r="E189" s="62"/>
      <c r="F189" s="63"/>
    </row>
    <row r="190" spans="1:6">
      <c r="A190" s="2"/>
      <c r="B190" s="64" t="s">
        <v>11</v>
      </c>
      <c r="C190" s="65">
        <v>152401</v>
      </c>
      <c r="D190" s="66">
        <v>1</v>
      </c>
      <c r="E190" s="67">
        <v>280755191655.71796</v>
      </c>
      <c r="F190" s="68">
        <v>1</v>
      </c>
    </row>
    <row r="193" spans="2:6">
      <c r="B193" s="171" t="s">
        <v>91</v>
      </c>
      <c r="C193" s="92" t="s">
        <v>7</v>
      </c>
      <c r="D193" s="176" t="s">
        <v>69</v>
      </c>
      <c r="E193" s="121" t="s">
        <v>9</v>
      </c>
      <c r="F193" s="94" t="s">
        <v>10</v>
      </c>
    </row>
    <row r="194" spans="2:6">
      <c r="B194" s="183">
        <v>1</v>
      </c>
      <c r="C194" s="162">
        <v>1</v>
      </c>
      <c r="D194" s="112" t="s">
        <v>212</v>
      </c>
      <c r="E194" s="54">
        <v>16000000</v>
      </c>
      <c r="F194" s="184">
        <v>5.6989150959745517E-5</v>
      </c>
    </row>
    <row r="195" spans="2:6">
      <c r="B195" s="185">
        <v>2</v>
      </c>
      <c r="C195" s="57">
        <v>1</v>
      </c>
      <c r="D195" s="76" t="s">
        <v>212</v>
      </c>
      <c r="E195" s="54">
        <v>16000000</v>
      </c>
      <c r="F195" s="184">
        <v>5.6989150959745517E-5</v>
      </c>
    </row>
    <row r="196" spans="2:6">
      <c r="B196" s="185">
        <v>3</v>
      </c>
      <c r="C196" s="57">
        <v>1</v>
      </c>
      <c r="D196" s="76" t="s">
        <v>212</v>
      </c>
      <c r="E196" s="54">
        <v>16000000</v>
      </c>
      <c r="F196" s="184">
        <v>5.6989150959745517E-5</v>
      </c>
    </row>
    <row r="197" spans="2:6">
      <c r="B197" s="185">
        <v>4</v>
      </c>
      <c r="C197" s="57">
        <v>1</v>
      </c>
      <c r="D197" s="76" t="s">
        <v>212</v>
      </c>
      <c r="E197" s="54">
        <v>15968906</v>
      </c>
      <c r="F197" s="184">
        <v>5.6878399668499122E-5</v>
      </c>
    </row>
    <row r="198" spans="2:6">
      <c r="B198" s="185">
        <v>5</v>
      </c>
      <c r="C198" s="57">
        <v>1</v>
      </c>
      <c r="D198" s="76" t="s">
        <v>212</v>
      </c>
      <c r="E198" s="54">
        <v>15670356.66</v>
      </c>
      <c r="F198" s="184">
        <v>5.58150200806121E-5</v>
      </c>
    </row>
    <row r="199" spans="2:6">
      <c r="B199" s="185">
        <v>6</v>
      </c>
      <c r="C199" s="57">
        <v>1</v>
      </c>
      <c r="D199" s="76" t="s">
        <v>212</v>
      </c>
      <c r="E199" s="54">
        <v>15670000</v>
      </c>
      <c r="F199" s="184">
        <v>5.5813749721200766E-5</v>
      </c>
    </row>
    <row r="200" spans="2:6">
      <c r="B200" s="185">
        <v>7</v>
      </c>
      <c r="C200" s="57">
        <v>1</v>
      </c>
      <c r="D200" s="76" t="s">
        <v>212</v>
      </c>
      <c r="E200" s="54">
        <v>15569372</v>
      </c>
      <c r="F200" s="184">
        <v>5.5455330703527188E-5</v>
      </c>
    </row>
    <row r="201" spans="2:6">
      <c r="B201" s="185">
        <v>8</v>
      </c>
      <c r="C201" s="57">
        <v>1</v>
      </c>
      <c r="D201" s="76" t="s">
        <v>212</v>
      </c>
      <c r="E201" s="54">
        <v>15518551</v>
      </c>
      <c r="F201" s="184">
        <v>5.5274315350969363E-5</v>
      </c>
    </row>
    <row r="202" spans="2:6">
      <c r="B202" s="185">
        <v>9</v>
      </c>
      <c r="C202" s="57">
        <v>1</v>
      </c>
      <c r="D202" s="76" t="s">
        <v>212</v>
      </c>
      <c r="E202" s="54">
        <v>15500000</v>
      </c>
      <c r="F202" s="184">
        <v>5.5208239992253471E-5</v>
      </c>
    </row>
    <row r="203" spans="2:6">
      <c r="B203" s="185">
        <v>10</v>
      </c>
      <c r="C203" s="77">
        <v>1</v>
      </c>
      <c r="D203" s="78" t="s">
        <v>212</v>
      </c>
      <c r="E203" s="62">
        <v>15117816</v>
      </c>
      <c r="F203" s="186">
        <v>5.3846968637853513E-5</v>
      </c>
    </row>
    <row r="204" spans="2:6">
      <c r="B204" s="64" t="s">
        <v>70</v>
      </c>
      <c r="C204" s="65">
        <v>10</v>
      </c>
      <c r="D204" s="79"/>
      <c r="E204" s="67">
        <v>157015001.66</v>
      </c>
      <c r="F204" s="187">
        <v>5.5925947703415208E-4</v>
      </c>
    </row>
    <row r="205" spans="2:6">
      <c r="B205" s="163"/>
      <c r="C205" s="2"/>
      <c r="D205" s="147"/>
      <c r="E205" s="164"/>
      <c r="F205" s="2"/>
    </row>
    <row r="206" spans="2:6">
      <c r="B206" s="163"/>
      <c r="C206" s="2"/>
      <c r="D206" s="147"/>
      <c r="E206" s="188"/>
      <c r="F206" s="2"/>
    </row>
    <row r="207" spans="2:6">
      <c r="B207" s="171" t="s">
        <v>71</v>
      </c>
      <c r="C207" s="92" t="s">
        <v>7</v>
      </c>
      <c r="D207" s="93" t="s">
        <v>8</v>
      </c>
      <c r="E207" s="177" t="s">
        <v>9</v>
      </c>
      <c r="F207" s="94" t="s">
        <v>10</v>
      </c>
    </row>
    <row r="208" spans="2:6">
      <c r="B208" s="51" t="s">
        <v>17</v>
      </c>
      <c r="C208" s="52">
        <v>149533</v>
      </c>
      <c r="D208" s="53">
        <v>0.9811812258449748</v>
      </c>
      <c r="E208" s="54">
        <v>277258464833.40088</v>
      </c>
      <c r="F208" s="55">
        <v>0.98754528170361344</v>
      </c>
    </row>
    <row r="209" spans="1:6">
      <c r="B209" s="56" t="s">
        <v>72</v>
      </c>
      <c r="C209" s="57"/>
      <c r="D209" s="58"/>
      <c r="E209" s="54"/>
      <c r="F209" s="59"/>
    </row>
    <row r="210" spans="1:6">
      <c r="B210" s="56" t="s">
        <v>73</v>
      </c>
      <c r="C210" s="57">
        <v>2868</v>
      </c>
      <c r="D210" s="58">
        <v>1.8818774155025229E-2</v>
      </c>
      <c r="E210" s="54">
        <v>3496726822.3199997</v>
      </c>
      <c r="F210" s="59">
        <v>1.245471829638648E-2</v>
      </c>
    </row>
    <row r="211" spans="1:6">
      <c r="B211" s="56" t="s">
        <v>141</v>
      </c>
      <c r="C211" s="60"/>
      <c r="D211" s="61"/>
      <c r="E211" s="62"/>
      <c r="F211" s="63"/>
    </row>
    <row r="212" spans="1:6">
      <c r="B212" s="64" t="s">
        <v>11</v>
      </c>
      <c r="C212" s="65">
        <v>152401</v>
      </c>
      <c r="D212" s="66">
        <v>1</v>
      </c>
      <c r="E212" s="67">
        <v>280755191655.72089</v>
      </c>
      <c r="F212" s="68">
        <v>0.99999999999999989</v>
      </c>
    </row>
    <row r="214" spans="1:6">
      <c r="B214" s="189"/>
    </row>
    <row r="215" spans="1:6">
      <c r="A215" s="190"/>
      <c r="B215" s="191" t="s">
        <v>478</v>
      </c>
    </row>
    <row r="216" spans="1:6">
      <c r="B216" s="96" t="s">
        <v>171</v>
      </c>
      <c r="C216" s="92"/>
      <c r="D216" s="93"/>
      <c r="E216" s="111" t="s">
        <v>9</v>
      </c>
      <c r="F216" s="94" t="str">
        <f>F207</f>
        <v>% of Total Amount</v>
      </c>
    </row>
    <row r="217" spans="1:6" ht="15">
      <c r="B217" s="185" t="s">
        <v>358</v>
      </c>
      <c r="C217" s="204"/>
      <c r="D217" s="205"/>
      <c r="E217" s="54">
        <v>38666000000</v>
      </c>
      <c r="F217" s="205">
        <f>E217/$E$219</f>
        <v>0.82649651687368131</v>
      </c>
    </row>
    <row r="218" spans="1:6" ht="15">
      <c r="B218" s="185" t="s">
        <v>359</v>
      </c>
      <c r="C218" s="206"/>
      <c r="D218" s="205"/>
      <c r="E218" s="54">
        <v>8117016274.8400002</v>
      </c>
      <c r="F218" s="205">
        <f>E218/$E$219</f>
        <v>0.17350348312631883</v>
      </c>
    </row>
    <row r="219" spans="1:6">
      <c r="B219" s="208" t="s">
        <v>11</v>
      </c>
      <c r="C219" s="65"/>
      <c r="D219" s="95"/>
      <c r="E219" s="195">
        <f>SUM(E217:E218)</f>
        <v>46783016274.839996</v>
      </c>
      <c r="F219" s="95">
        <f>SUM(F217:F218)</f>
        <v>1.0000000000000002</v>
      </c>
    </row>
    <row r="220" spans="1:6" ht="15">
      <c r="B220" s="209" t="s">
        <v>424</v>
      </c>
      <c r="C220" s="207"/>
      <c r="D220" s="210"/>
      <c r="E220" s="212">
        <v>38217350000</v>
      </c>
      <c r="F220" s="210"/>
    </row>
    <row r="221" spans="1:6">
      <c r="B221" s="192" t="s">
        <v>360</v>
      </c>
      <c r="E221" s="54"/>
    </row>
    <row r="222" spans="1:6">
      <c r="B222" s="192" t="s">
        <v>361</v>
      </c>
    </row>
    <row r="225" spans="2:6">
      <c r="F225" s="130">
        <v>-1</v>
      </c>
    </row>
    <row r="227" spans="2:6">
      <c r="B227" s="193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8" min="1" max="5" man="1"/>
    <brk id="172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34"/>
  <sheetViews>
    <sheetView topLeftCell="A2" zoomScaleNormal="100" zoomScaleSheetLayoutView="90" workbookViewId="0">
      <selection activeCell="H138" sqref="H138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3"/>
    </row>
    <row r="3" spans="2:14">
      <c r="B3" s="1" t="str">
        <f>Cover!B7</f>
        <v>Covered Bond Programme - Cover Pool Report 30. June 2024</v>
      </c>
    </row>
    <row r="4" spans="2:14">
      <c r="B4" s="43" t="s">
        <v>143</v>
      </c>
      <c r="C4" s="44" t="s">
        <v>50</v>
      </c>
      <c r="M4" s="70"/>
    </row>
    <row r="5" spans="2:14">
      <c r="B5" s="36" t="s">
        <v>45</v>
      </c>
      <c r="C5" s="37">
        <f>H128</f>
        <v>30677391058.518288</v>
      </c>
      <c r="E5" s="17"/>
      <c r="F5" s="18"/>
      <c r="M5" s="70"/>
      <c r="N5" s="71"/>
    </row>
    <row r="6" spans="2:14">
      <c r="B6" s="38" t="s">
        <v>93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+SUMIF(F22:F126,"NOK",H22:H126)</f>
        <v>23096920209.849998</v>
      </c>
      <c r="M7" s="70"/>
      <c r="N7" s="71"/>
    </row>
    <row r="8" spans="2:14">
      <c r="B8" s="38" t="s">
        <v>58</v>
      </c>
      <c r="C8" s="40">
        <f>+SUMIF(F22:F126,"EUR",H22:H126)</f>
        <v>7576698395.7971992</v>
      </c>
      <c r="M8" s="70"/>
      <c r="N8" s="71"/>
    </row>
    <row r="9" spans="2:14">
      <c r="B9" s="38" t="s">
        <v>56</v>
      </c>
      <c r="C9" s="40">
        <f>+SUMIF(F22:F126,"SEK",H22:H126)</f>
        <v>1239838.39053</v>
      </c>
      <c r="M9" s="70"/>
      <c r="N9" s="71"/>
    </row>
    <row r="10" spans="2:14">
      <c r="B10" s="38" t="s">
        <v>57</v>
      </c>
      <c r="C10" s="40">
        <f>+SUMIF(F22:F126,"USD",H22:H126)</f>
        <v>660.69856000000004</v>
      </c>
    </row>
    <row r="11" spans="2:14">
      <c r="B11" s="38" t="s">
        <v>255</v>
      </c>
      <c r="C11" s="40">
        <f>+SUMIF(F22:F126,"GBP",H22:H126)</f>
        <v>2531953.7820000001</v>
      </c>
    </row>
    <row r="12" spans="2:14">
      <c r="B12" s="38" t="s">
        <v>59</v>
      </c>
      <c r="C12" s="40"/>
      <c r="E12" s="45"/>
    </row>
    <row r="13" spans="2:14">
      <c r="B13" s="38" t="s">
        <v>169</v>
      </c>
      <c r="C13" s="40">
        <f>+SUMIF($D$22:$D$126,"Gov't Guaranteed",$H$22:$H$126)</f>
        <v>0</v>
      </c>
      <c r="D13" s="108"/>
      <c r="E13" s="10" t="s">
        <v>147</v>
      </c>
      <c r="F13" s="74"/>
      <c r="G13" s="10"/>
      <c r="H13" s="10"/>
      <c r="I13" s="10"/>
    </row>
    <row r="14" spans="2:14">
      <c r="B14" s="38" t="s">
        <v>133</v>
      </c>
      <c r="C14" s="40">
        <f>+SUMIF($D$22:$D$126,"SSA",$H$22:$H$126)</f>
        <v>3957040000</v>
      </c>
      <c r="D14" s="108"/>
      <c r="E14" s="10" t="s">
        <v>148</v>
      </c>
      <c r="F14" s="74"/>
      <c r="G14" s="10"/>
      <c r="H14" s="10"/>
      <c r="I14" s="10"/>
    </row>
    <row r="15" spans="2:14">
      <c r="B15" s="38" t="s">
        <v>60</v>
      </c>
      <c r="C15" s="40">
        <f>+SUMIF($D$22:$D$126,"Covered Bond",$H$22:$H$126)</f>
        <v>25514943200</v>
      </c>
      <c r="D15" s="108"/>
      <c r="E15" s="10" t="s">
        <v>196</v>
      </c>
      <c r="F15" s="74"/>
      <c r="G15" s="10"/>
      <c r="H15" s="10"/>
      <c r="I15" s="10"/>
    </row>
    <row r="16" spans="2:14">
      <c r="B16" s="38" t="s">
        <v>61</v>
      </c>
      <c r="C16" s="40">
        <f>+SUMIF($D$22:$D$126,"Deposit",$H$22:H126)</f>
        <v>1205407858.51829</v>
      </c>
      <c r="D16" s="108"/>
      <c r="E16" s="10"/>
    </row>
    <row r="17" spans="2:13">
      <c r="B17" s="110" t="s">
        <v>214</v>
      </c>
      <c r="C17" s="41">
        <f>+SUMIF($D$22:$D$126,"Reverse Repo",$H$22:H126)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94</v>
      </c>
      <c r="F20" s="47" t="s">
        <v>47</v>
      </c>
      <c r="G20" s="48" t="s">
        <v>134</v>
      </c>
      <c r="H20" s="49" t="s">
        <v>135</v>
      </c>
      <c r="I20" s="21"/>
    </row>
    <row r="22" spans="2:13">
      <c r="B22" s="117" t="s">
        <v>489</v>
      </c>
      <c r="C22" s="25" t="s">
        <v>413</v>
      </c>
      <c r="D22" s="25" t="s">
        <v>51</v>
      </c>
      <c r="E22" s="84" t="s">
        <v>252</v>
      </c>
      <c r="F22" s="1" t="s">
        <v>49</v>
      </c>
      <c r="G22" s="73">
        <v>35000000</v>
      </c>
      <c r="H22" s="73">
        <v>399700000</v>
      </c>
      <c r="I22" s="20"/>
    </row>
    <row r="23" spans="2:13">
      <c r="B23" s="117" t="s">
        <v>292</v>
      </c>
      <c r="C23" s="117" t="s">
        <v>490</v>
      </c>
      <c r="D23" s="25" t="s">
        <v>51</v>
      </c>
      <c r="E23" s="84" t="s">
        <v>252</v>
      </c>
      <c r="F23" s="119" t="s">
        <v>48</v>
      </c>
      <c r="G23" s="199">
        <v>1500000000</v>
      </c>
      <c r="H23" s="72">
        <v>1500000000</v>
      </c>
      <c r="I23" s="20"/>
    </row>
    <row r="24" spans="2:13" ht="15" customHeight="1">
      <c r="B24" s="117" t="s">
        <v>292</v>
      </c>
      <c r="C24" s="25" t="s">
        <v>337</v>
      </c>
      <c r="D24" s="25" t="s">
        <v>51</v>
      </c>
      <c r="E24" s="84" t="s">
        <v>252</v>
      </c>
      <c r="F24" s="1" t="s">
        <v>48</v>
      </c>
      <c r="G24" s="73">
        <v>100000000</v>
      </c>
      <c r="H24" s="73">
        <v>100000000</v>
      </c>
      <c r="I24" s="20"/>
    </row>
    <row r="25" spans="2:13">
      <c r="B25" s="117" t="s">
        <v>292</v>
      </c>
      <c r="C25" s="117" t="s">
        <v>414</v>
      </c>
      <c r="D25" s="25" t="s">
        <v>51</v>
      </c>
      <c r="E25" s="84" t="s">
        <v>390</v>
      </c>
      <c r="F25" s="109" t="s">
        <v>48</v>
      </c>
      <c r="G25" s="199">
        <v>160000000</v>
      </c>
      <c r="H25" s="72">
        <v>160000000</v>
      </c>
      <c r="I25" s="20"/>
    </row>
    <row r="26" spans="2:13">
      <c r="B26" s="117" t="s">
        <v>186</v>
      </c>
      <c r="C26" s="117" t="s">
        <v>455</v>
      </c>
      <c r="D26" s="25" t="s">
        <v>51</v>
      </c>
      <c r="E26" s="84" t="s">
        <v>390</v>
      </c>
      <c r="F26" s="109" t="s">
        <v>48</v>
      </c>
      <c r="G26" s="199">
        <v>150000000</v>
      </c>
      <c r="H26" s="72">
        <v>150000000</v>
      </c>
      <c r="I26" s="20"/>
    </row>
    <row r="27" spans="2:13">
      <c r="B27" s="117" t="s">
        <v>186</v>
      </c>
      <c r="C27" s="117" t="s">
        <v>293</v>
      </c>
      <c r="D27" s="25" t="s">
        <v>51</v>
      </c>
      <c r="E27" s="84" t="s">
        <v>390</v>
      </c>
      <c r="F27" s="109" t="s">
        <v>48</v>
      </c>
      <c r="G27" s="199">
        <v>1224000000</v>
      </c>
      <c r="H27" s="72">
        <v>1224000000</v>
      </c>
      <c r="I27" s="20"/>
    </row>
    <row r="28" spans="2:13">
      <c r="B28" s="117" t="s">
        <v>186</v>
      </c>
      <c r="C28" s="117" t="s">
        <v>377</v>
      </c>
      <c r="D28" s="25" t="s">
        <v>51</v>
      </c>
      <c r="E28" s="84" t="s">
        <v>390</v>
      </c>
      <c r="F28" s="119" t="s">
        <v>48</v>
      </c>
      <c r="G28" s="201">
        <v>50000000</v>
      </c>
      <c r="H28" s="72">
        <v>50000000</v>
      </c>
      <c r="I28" s="20"/>
    </row>
    <row r="29" spans="2:13">
      <c r="B29" s="117" t="s">
        <v>224</v>
      </c>
      <c r="C29" s="117" t="s">
        <v>258</v>
      </c>
      <c r="D29" s="25" t="s">
        <v>51</v>
      </c>
      <c r="E29" s="84" t="s">
        <v>253</v>
      </c>
      <c r="F29" s="119" t="s">
        <v>49</v>
      </c>
      <c r="G29" s="199">
        <v>15500000</v>
      </c>
      <c r="H29" s="72">
        <v>177010000</v>
      </c>
      <c r="I29" s="20"/>
    </row>
    <row r="30" spans="2:13">
      <c r="B30" s="117" t="s">
        <v>224</v>
      </c>
      <c r="C30" s="117" t="s">
        <v>379</v>
      </c>
      <c r="D30" s="25" t="s">
        <v>51</v>
      </c>
      <c r="E30" s="84" t="s">
        <v>253</v>
      </c>
      <c r="F30" s="119" t="s">
        <v>49</v>
      </c>
      <c r="G30" s="199">
        <v>5000000</v>
      </c>
      <c r="H30" s="72">
        <v>57100000</v>
      </c>
      <c r="I30" s="20"/>
    </row>
    <row r="31" spans="2:13">
      <c r="B31" s="117" t="s">
        <v>224</v>
      </c>
      <c r="C31" s="117" t="s">
        <v>378</v>
      </c>
      <c r="D31" s="25" t="s">
        <v>51</v>
      </c>
      <c r="E31" s="84" t="s">
        <v>253</v>
      </c>
      <c r="F31" s="109" t="s">
        <v>49</v>
      </c>
      <c r="G31" s="199">
        <v>10000000</v>
      </c>
      <c r="H31" s="72">
        <v>114200000</v>
      </c>
      <c r="I31" s="20"/>
    </row>
    <row r="32" spans="2:13">
      <c r="B32" s="117" t="s">
        <v>224</v>
      </c>
      <c r="C32" s="117" t="s">
        <v>456</v>
      </c>
      <c r="D32" s="25" t="s">
        <v>51</v>
      </c>
      <c r="E32" s="84" t="s">
        <v>253</v>
      </c>
      <c r="F32" s="109" t="s">
        <v>49</v>
      </c>
      <c r="G32" s="199">
        <v>5000000</v>
      </c>
      <c r="H32" s="72">
        <v>57100000</v>
      </c>
      <c r="I32" s="20"/>
    </row>
    <row r="33" spans="2:9" ht="12.75" customHeight="1">
      <c r="B33" s="117" t="s">
        <v>224</v>
      </c>
      <c r="C33" s="117" t="s">
        <v>457</v>
      </c>
      <c r="D33" s="25" t="s">
        <v>51</v>
      </c>
      <c r="E33" s="84" t="s">
        <v>253</v>
      </c>
      <c r="F33" s="109" t="s">
        <v>48</v>
      </c>
      <c r="G33" s="199">
        <v>1028000000</v>
      </c>
      <c r="H33" s="72">
        <v>1028000000</v>
      </c>
      <c r="I33" s="20"/>
    </row>
    <row r="34" spans="2:9">
      <c r="B34" s="117" t="s">
        <v>224</v>
      </c>
      <c r="C34" s="117" t="s">
        <v>415</v>
      </c>
      <c r="D34" s="25" t="s">
        <v>51</v>
      </c>
      <c r="E34" s="84" t="s">
        <v>253</v>
      </c>
      <c r="F34" s="119" t="s">
        <v>48</v>
      </c>
      <c r="G34" s="199">
        <v>1730000000</v>
      </c>
      <c r="H34" s="72">
        <v>1730000000</v>
      </c>
      <c r="I34" s="20"/>
    </row>
    <row r="35" spans="2:9">
      <c r="B35" s="117" t="s">
        <v>224</v>
      </c>
      <c r="C35" s="117" t="s">
        <v>447</v>
      </c>
      <c r="D35" s="25" t="s">
        <v>51</v>
      </c>
      <c r="E35" s="84" t="s">
        <v>253</v>
      </c>
      <c r="F35" s="119" t="s">
        <v>48</v>
      </c>
      <c r="G35" s="199">
        <v>294000000</v>
      </c>
      <c r="H35" s="72">
        <v>294000000</v>
      </c>
      <c r="I35" s="20"/>
    </row>
    <row r="36" spans="2:9">
      <c r="B36" s="117" t="s">
        <v>224</v>
      </c>
      <c r="C36" s="117" t="s">
        <v>458</v>
      </c>
      <c r="D36" s="25" t="s">
        <v>51</v>
      </c>
      <c r="E36" s="84" t="s">
        <v>253</v>
      </c>
      <c r="F36" s="119" t="s">
        <v>48</v>
      </c>
      <c r="G36" s="199">
        <v>500000000</v>
      </c>
      <c r="H36" s="72">
        <v>500000000</v>
      </c>
      <c r="I36" s="20"/>
    </row>
    <row r="37" spans="2:9">
      <c r="B37" s="117" t="s">
        <v>224</v>
      </c>
      <c r="C37" s="117" t="s">
        <v>177</v>
      </c>
      <c r="D37" s="25" t="s">
        <v>51</v>
      </c>
      <c r="E37" s="84" t="s">
        <v>253</v>
      </c>
      <c r="F37" s="109" t="s">
        <v>49</v>
      </c>
      <c r="G37" s="199">
        <v>20000000</v>
      </c>
      <c r="H37" s="72">
        <v>228400000</v>
      </c>
      <c r="I37" s="20"/>
    </row>
    <row r="38" spans="2:9">
      <c r="B38" s="117" t="s">
        <v>224</v>
      </c>
      <c r="C38" s="25" t="s">
        <v>464</v>
      </c>
      <c r="D38" s="1" t="s">
        <v>51</v>
      </c>
      <c r="E38" s="84" t="s">
        <v>253</v>
      </c>
      <c r="F38" s="1" t="s">
        <v>48</v>
      </c>
      <c r="G38" s="73">
        <v>500000000</v>
      </c>
      <c r="H38" s="73">
        <v>500000000</v>
      </c>
      <c r="I38" s="20"/>
    </row>
    <row r="39" spans="2:9">
      <c r="B39" s="117" t="s">
        <v>225</v>
      </c>
      <c r="C39" s="25" t="s">
        <v>259</v>
      </c>
      <c r="D39" s="25" t="s">
        <v>51</v>
      </c>
      <c r="E39" s="84" t="s">
        <v>252</v>
      </c>
      <c r="F39" s="1" t="s">
        <v>49</v>
      </c>
      <c r="G39" s="73">
        <v>13000000</v>
      </c>
      <c r="H39" s="73">
        <v>148460000</v>
      </c>
      <c r="I39" s="20"/>
    </row>
    <row r="40" spans="2:9">
      <c r="B40" s="117" t="s">
        <v>225</v>
      </c>
      <c r="C40" s="117" t="s">
        <v>338</v>
      </c>
      <c r="D40" s="25" t="s">
        <v>51</v>
      </c>
      <c r="E40" s="84" t="s">
        <v>252</v>
      </c>
      <c r="F40" s="119" t="s">
        <v>48</v>
      </c>
      <c r="G40" s="199">
        <v>1112000000</v>
      </c>
      <c r="H40" s="72">
        <v>1112000000</v>
      </c>
      <c r="I40" s="20"/>
    </row>
    <row r="41" spans="2:9">
      <c r="B41" s="117" t="s">
        <v>225</v>
      </c>
      <c r="C41" s="117" t="s">
        <v>285</v>
      </c>
      <c r="D41" s="25" t="s">
        <v>51</v>
      </c>
      <c r="E41" s="84" t="s">
        <v>252</v>
      </c>
      <c r="F41" s="119" t="s">
        <v>48</v>
      </c>
      <c r="G41" s="199">
        <v>50000000</v>
      </c>
      <c r="H41" s="72">
        <v>50000000</v>
      </c>
      <c r="I41" s="20"/>
    </row>
    <row r="42" spans="2:9">
      <c r="B42" s="117" t="s">
        <v>225</v>
      </c>
      <c r="C42" s="117" t="s">
        <v>380</v>
      </c>
      <c r="D42" s="25" t="s">
        <v>51</v>
      </c>
      <c r="E42" s="84" t="s">
        <v>252</v>
      </c>
      <c r="F42" s="119" t="s">
        <v>49</v>
      </c>
      <c r="G42" s="199">
        <v>5000000</v>
      </c>
      <c r="H42" s="72">
        <v>57100000</v>
      </c>
      <c r="I42" s="20"/>
    </row>
    <row r="43" spans="2:9">
      <c r="B43" s="117" t="s">
        <v>225</v>
      </c>
      <c r="C43" s="117" t="s">
        <v>465</v>
      </c>
      <c r="D43" s="25" t="s">
        <v>51</v>
      </c>
      <c r="E43" s="84" t="s">
        <v>252</v>
      </c>
      <c r="F43" s="119" t="s">
        <v>48</v>
      </c>
      <c r="G43" s="199">
        <v>212000000</v>
      </c>
      <c r="H43" s="72">
        <v>212000000</v>
      </c>
      <c r="I43" s="20"/>
    </row>
    <row r="44" spans="2:9" ht="12.75" customHeight="1">
      <c r="B44" s="117" t="s">
        <v>225</v>
      </c>
      <c r="C44" s="117" t="s">
        <v>348</v>
      </c>
      <c r="D44" s="25" t="s">
        <v>51</v>
      </c>
      <c r="E44" s="84" t="s">
        <v>252</v>
      </c>
      <c r="F44" s="119" t="s">
        <v>49</v>
      </c>
      <c r="G44" s="199">
        <v>15000000</v>
      </c>
      <c r="H44" s="72">
        <v>171300000</v>
      </c>
      <c r="I44" s="20"/>
    </row>
    <row r="45" spans="2:9">
      <c r="B45" s="117" t="s">
        <v>225</v>
      </c>
      <c r="C45" s="25" t="s">
        <v>471</v>
      </c>
      <c r="D45" s="1" t="s">
        <v>51</v>
      </c>
      <c r="E45" s="84" t="s">
        <v>252</v>
      </c>
      <c r="F45" s="1" t="s">
        <v>49</v>
      </c>
      <c r="G45" s="73">
        <v>2000000</v>
      </c>
      <c r="H45" s="73">
        <v>22840000</v>
      </c>
      <c r="I45" s="20"/>
    </row>
    <row r="46" spans="2:9">
      <c r="B46" s="117" t="s">
        <v>226</v>
      </c>
      <c r="C46" s="117" t="s">
        <v>294</v>
      </c>
      <c r="D46" s="25" t="s">
        <v>176</v>
      </c>
      <c r="E46" s="84" t="s">
        <v>62</v>
      </c>
      <c r="F46" s="109" t="s">
        <v>48</v>
      </c>
      <c r="G46" s="199">
        <v>450000000</v>
      </c>
      <c r="H46" s="72">
        <v>450000000</v>
      </c>
      <c r="I46" s="20"/>
    </row>
    <row r="47" spans="2:9">
      <c r="B47" s="117" t="s">
        <v>226</v>
      </c>
      <c r="C47" s="117" t="s">
        <v>466</v>
      </c>
      <c r="D47" s="25" t="s">
        <v>176</v>
      </c>
      <c r="E47" s="84" t="s">
        <v>62</v>
      </c>
      <c r="F47" s="119" t="s">
        <v>48</v>
      </c>
      <c r="G47" s="199">
        <v>275000000</v>
      </c>
      <c r="H47" s="72">
        <v>275000000</v>
      </c>
      <c r="I47" s="20"/>
    </row>
    <row r="48" spans="2:9">
      <c r="B48" s="117" t="s">
        <v>227</v>
      </c>
      <c r="C48" s="117" t="s">
        <v>223</v>
      </c>
      <c r="D48" s="25" t="s">
        <v>176</v>
      </c>
      <c r="E48" s="84" t="s">
        <v>474</v>
      </c>
      <c r="F48" s="119" t="s">
        <v>48</v>
      </c>
      <c r="G48" s="199">
        <v>100000000</v>
      </c>
      <c r="H48" s="72">
        <v>100000000</v>
      </c>
      <c r="I48" s="20"/>
    </row>
    <row r="49" spans="2:9">
      <c r="B49" s="117" t="s">
        <v>282</v>
      </c>
      <c r="C49" s="117" t="s">
        <v>286</v>
      </c>
      <c r="D49" s="25" t="s">
        <v>51</v>
      </c>
      <c r="E49" s="84" t="s">
        <v>252</v>
      </c>
      <c r="F49" s="119" t="s">
        <v>49</v>
      </c>
      <c r="G49" s="199">
        <v>10000000</v>
      </c>
      <c r="H49" s="72">
        <v>114200000</v>
      </c>
      <c r="I49" s="20"/>
    </row>
    <row r="50" spans="2:9">
      <c r="B50" s="117" t="s">
        <v>228</v>
      </c>
      <c r="C50" s="117" t="s">
        <v>364</v>
      </c>
      <c r="D50" s="25" t="s">
        <v>176</v>
      </c>
      <c r="E50" s="84" t="s">
        <v>62</v>
      </c>
      <c r="F50" s="119" t="s">
        <v>48</v>
      </c>
      <c r="G50" s="199">
        <v>500000000</v>
      </c>
      <c r="H50" s="72">
        <v>500000000</v>
      </c>
      <c r="I50" s="20"/>
    </row>
    <row r="51" spans="2:9">
      <c r="B51" s="117" t="s">
        <v>228</v>
      </c>
      <c r="C51" s="117" t="s">
        <v>381</v>
      </c>
      <c r="D51" s="25" t="s">
        <v>176</v>
      </c>
      <c r="E51" s="84" t="s">
        <v>62</v>
      </c>
      <c r="F51" s="109" t="s">
        <v>49</v>
      </c>
      <c r="G51" s="199">
        <v>10000000</v>
      </c>
      <c r="H51" s="72">
        <v>114200000</v>
      </c>
      <c r="I51" s="20"/>
    </row>
    <row r="52" spans="2:9">
      <c r="B52" s="117" t="s">
        <v>257</v>
      </c>
      <c r="C52" s="117" t="s">
        <v>260</v>
      </c>
      <c r="D52" s="25" t="s">
        <v>51</v>
      </c>
      <c r="E52" s="84" t="s">
        <v>62</v>
      </c>
      <c r="F52" s="119" t="s">
        <v>48</v>
      </c>
      <c r="G52" s="199">
        <v>118000000</v>
      </c>
      <c r="H52" s="72">
        <v>118000000</v>
      </c>
      <c r="I52" s="20"/>
    </row>
    <row r="53" spans="2:9">
      <c r="B53" s="117" t="s">
        <v>257</v>
      </c>
      <c r="C53" s="117" t="s">
        <v>416</v>
      </c>
      <c r="D53" s="25" t="s">
        <v>51</v>
      </c>
      <c r="E53" s="84" t="s">
        <v>62</v>
      </c>
      <c r="F53" s="119" t="s">
        <v>48</v>
      </c>
      <c r="G53" s="199">
        <v>385000000</v>
      </c>
      <c r="H53" s="72">
        <v>385000000</v>
      </c>
      <c r="I53" s="20"/>
    </row>
    <row r="54" spans="2:9">
      <c r="B54" s="117" t="s">
        <v>257</v>
      </c>
      <c r="C54" s="117" t="s">
        <v>365</v>
      </c>
      <c r="D54" s="25" t="s">
        <v>51</v>
      </c>
      <c r="E54" s="84" t="s">
        <v>62</v>
      </c>
      <c r="F54" s="109" t="s">
        <v>48</v>
      </c>
      <c r="G54" s="199">
        <v>250000000</v>
      </c>
      <c r="H54" s="72">
        <v>250000000</v>
      </c>
      <c r="I54" s="20"/>
    </row>
    <row r="55" spans="2:9">
      <c r="B55" s="117" t="s">
        <v>376</v>
      </c>
      <c r="C55" s="25" t="s">
        <v>382</v>
      </c>
      <c r="D55" s="25" t="s">
        <v>176</v>
      </c>
      <c r="E55" s="84" t="s">
        <v>62</v>
      </c>
      <c r="F55" s="1" t="s">
        <v>49</v>
      </c>
      <c r="G55" s="73">
        <v>2000000</v>
      </c>
      <c r="H55" s="73">
        <v>22840000</v>
      </c>
      <c r="I55" s="20"/>
    </row>
    <row r="56" spans="2:9">
      <c r="B56" s="117" t="s">
        <v>302</v>
      </c>
      <c r="C56" s="117" t="s">
        <v>316</v>
      </c>
      <c r="D56" s="25" t="s">
        <v>176</v>
      </c>
      <c r="E56" s="84" t="s">
        <v>463</v>
      </c>
      <c r="F56" s="109" t="s">
        <v>48</v>
      </c>
      <c r="G56" s="199">
        <v>300000000</v>
      </c>
      <c r="H56" s="72">
        <v>300000000</v>
      </c>
      <c r="I56" s="20"/>
    </row>
    <row r="57" spans="2:9">
      <c r="B57" s="117" t="s">
        <v>302</v>
      </c>
      <c r="C57" s="117" t="s">
        <v>315</v>
      </c>
      <c r="D57" s="25" t="s">
        <v>176</v>
      </c>
      <c r="E57" s="84" t="s">
        <v>463</v>
      </c>
      <c r="F57" s="119" t="s">
        <v>48</v>
      </c>
      <c r="G57" s="201">
        <v>250000000</v>
      </c>
      <c r="H57" s="72">
        <v>250000000</v>
      </c>
      <c r="I57" s="20"/>
    </row>
    <row r="58" spans="2:9">
      <c r="B58" s="117" t="s">
        <v>295</v>
      </c>
      <c r="C58" s="117" t="s">
        <v>317</v>
      </c>
      <c r="D58" s="25" t="s">
        <v>176</v>
      </c>
      <c r="E58" s="84" t="s">
        <v>62</v>
      </c>
      <c r="F58" s="119" t="s">
        <v>48</v>
      </c>
      <c r="G58" s="199">
        <v>250000000</v>
      </c>
      <c r="H58" s="72">
        <v>250000000</v>
      </c>
      <c r="I58" s="20"/>
    </row>
    <row r="59" spans="2:9">
      <c r="B59" s="117" t="s">
        <v>491</v>
      </c>
      <c r="C59" s="117" t="s">
        <v>492</v>
      </c>
      <c r="D59" s="25" t="s">
        <v>51</v>
      </c>
      <c r="E59" s="84" t="s">
        <v>252</v>
      </c>
      <c r="F59" s="119" t="s">
        <v>49</v>
      </c>
      <c r="G59" s="199">
        <v>4500000</v>
      </c>
      <c r="H59" s="72">
        <v>51390000</v>
      </c>
      <c r="I59" s="20"/>
    </row>
    <row r="60" spans="2:9">
      <c r="B60" s="117" t="s">
        <v>229</v>
      </c>
      <c r="C60" s="25" t="s">
        <v>179</v>
      </c>
      <c r="D60" s="25" t="s">
        <v>51</v>
      </c>
      <c r="E60" s="84" t="s">
        <v>252</v>
      </c>
      <c r="F60" s="1" t="s">
        <v>49</v>
      </c>
      <c r="G60" s="73">
        <v>15000000</v>
      </c>
      <c r="H60" s="73">
        <v>171300000</v>
      </c>
      <c r="I60" s="20"/>
    </row>
    <row r="61" spans="2:9">
      <c r="B61" s="117" t="s">
        <v>229</v>
      </c>
      <c r="C61" s="117" t="s">
        <v>417</v>
      </c>
      <c r="D61" s="25" t="s">
        <v>51</v>
      </c>
      <c r="E61" s="84" t="s">
        <v>252</v>
      </c>
      <c r="F61" s="109" t="s">
        <v>49</v>
      </c>
      <c r="G61" s="199">
        <v>11000000</v>
      </c>
      <c r="H61" s="72">
        <v>125620000</v>
      </c>
      <c r="I61" s="20"/>
    </row>
    <row r="62" spans="2:9">
      <c r="B62" s="117" t="s">
        <v>230</v>
      </c>
      <c r="C62" s="117" t="s">
        <v>418</v>
      </c>
      <c r="D62" s="25" t="s">
        <v>51</v>
      </c>
      <c r="E62" s="84" t="s">
        <v>252</v>
      </c>
      <c r="F62" s="119" t="s">
        <v>48</v>
      </c>
      <c r="G62" s="199">
        <v>254000000</v>
      </c>
      <c r="H62" s="72">
        <v>254000000</v>
      </c>
      <c r="I62" s="20"/>
    </row>
    <row r="63" spans="2:9">
      <c r="B63" s="117" t="s">
        <v>230</v>
      </c>
      <c r="C63" s="117" t="s">
        <v>303</v>
      </c>
      <c r="D63" s="25" t="s">
        <v>51</v>
      </c>
      <c r="E63" s="84" t="s">
        <v>252</v>
      </c>
      <c r="F63" s="119" t="s">
        <v>49</v>
      </c>
      <c r="G63" s="199">
        <v>6000000</v>
      </c>
      <c r="H63" s="72">
        <v>68520000</v>
      </c>
      <c r="I63" s="20"/>
    </row>
    <row r="64" spans="2:9">
      <c r="B64" s="117" t="s">
        <v>230</v>
      </c>
      <c r="C64" s="117" t="s">
        <v>366</v>
      </c>
      <c r="D64" s="25" t="s">
        <v>51</v>
      </c>
      <c r="E64" s="84" t="s">
        <v>252</v>
      </c>
      <c r="F64" s="119" t="s">
        <v>49</v>
      </c>
      <c r="G64" s="199">
        <v>17500000</v>
      </c>
      <c r="H64" s="72">
        <v>199850000</v>
      </c>
      <c r="I64" s="20"/>
    </row>
    <row r="65" spans="2:9">
      <c r="B65" s="117" t="s">
        <v>230</v>
      </c>
      <c r="C65" s="117" t="s">
        <v>349</v>
      </c>
      <c r="D65" s="25" t="s">
        <v>51</v>
      </c>
      <c r="E65" s="84" t="s">
        <v>252</v>
      </c>
      <c r="F65" s="109" t="s">
        <v>49</v>
      </c>
      <c r="G65" s="199">
        <v>5700000</v>
      </c>
      <c r="H65" s="72">
        <v>65094000</v>
      </c>
      <c r="I65" s="20"/>
    </row>
    <row r="66" spans="2:9">
      <c r="B66" s="117" t="s">
        <v>230</v>
      </c>
      <c r="C66" s="117" t="s">
        <v>467</v>
      </c>
      <c r="D66" s="25" t="s">
        <v>51</v>
      </c>
      <c r="E66" s="84" t="s">
        <v>252</v>
      </c>
      <c r="F66" s="119" t="s">
        <v>48</v>
      </c>
      <c r="G66" s="199">
        <v>56000000</v>
      </c>
      <c r="H66" s="72">
        <v>56000000</v>
      </c>
      <c r="I66" s="20"/>
    </row>
    <row r="67" spans="2:9">
      <c r="B67" s="117" t="s">
        <v>231</v>
      </c>
      <c r="C67" s="117" t="s">
        <v>309</v>
      </c>
      <c r="D67" s="25" t="s">
        <v>51</v>
      </c>
      <c r="E67" s="84" t="s">
        <v>252</v>
      </c>
      <c r="F67" s="119" t="s">
        <v>48</v>
      </c>
      <c r="G67" s="199">
        <v>920000000</v>
      </c>
      <c r="H67" s="72">
        <v>920000000</v>
      </c>
      <c r="I67" s="20"/>
    </row>
    <row r="68" spans="2:9">
      <c r="B68" s="117" t="s">
        <v>231</v>
      </c>
      <c r="C68" s="117" t="s">
        <v>383</v>
      </c>
      <c r="D68" s="25" t="s">
        <v>51</v>
      </c>
      <c r="E68" s="84" t="s">
        <v>252</v>
      </c>
      <c r="F68" s="119" t="s">
        <v>48</v>
      </c>
      <c r="G68" s="201">
        <v>70000000</v>
      </c>
      <c r="H68" s="72">
        <v>70000000</v>
      </c>
      <c r="I68" s="20"/>
    </row>
    <row r="69" spans="2:9" ht="12.75" customHeight="1">
      <c r="B69" s="117" t="s">
        <v>231</v>
      </c>
      <c r="C69" s="118" t="s">
        <v>308</v>
      </c>
      <c r="D69" s="25" t="s">
        <v>51</v>
      </c>
      <c r="E69" s="84" t="s">
        <v>252</v>
      </c>
      <c r="F69" t="s">
        <v>48</v>
      </c>
      <c r="G69" s="200">
        <v>60000000</v>
      </c>
      <c r="H69" s="72">
        <v>60000000</v>
      </c>
      <c r="I69" s="20"/>
    </row>
    <row r="70" spans="2:9">
      <c r="B70" s="117" t="s">
        <v>231</v>
      </c>
      <c r="C70" s="117" t="s">
        <v>468</v>
      </c>
      <c r="D70" s="25" t="s">
        <v>51</v>
      </c>
      <c r="E70" s="84" t="s">
        <v>252</v>
      </c>
      <c r="F70" s="119" t="s">
        <v>48</v>
      </c>
      <c r="G70" s="199">
        <v>900000000</v>
      </c>
      <c r="H70" s="72">
        <v>900000000</v>
      </c>
      <c r="I70" s="20"/>
    </row>
    <row r="71" spans="2:9">
      <c r="B71" s="117" t="s">
        <v>231</v>
      </c>
      <c r="C71" s="117" t="s">
        <v>318</v>
      </c>
      <c r="D71" s="25" t="s">
        <v>51</v>
      </c>
      <c r="E71" s="84" t="s">
        <v>252</v>
      </c>
      <c r="F71" s="119" t="s">
        <v>48</v>
      </c>
      <c r="G71" s="199">
        <v>460000000</v>
      </c>
      <c r="H71" s="72">
        <v>460000000</v>
      </c>
      <c r="I71" s="20"/>
    </row>
    <row r="72" spans="2:9">
      <c r="B72" s="117" t="s">
        <v>231</v>
      </c>
      <c r="C72" s="117" t="s">
        <v>307</v>
      </c>
      <c r="D72" s="25" t="s">
        <v>51</v>
      </c>
      <c r="E72" s="84" t="s">
        <v>252</v>
      </c>
      <c r="F72" s="109" t="s">
        <v>48</v>
      </c>
      <c r="G72" s="199">
        <v>700000000</v>
      </c>
      <c r="H72" s="72">
        <v>700000000</v>
      </c>
      <c r="I72" s="20"/>
    </row>
    <row r="73" spans="2:9">
      <c r="B73" s="117" t="s">
        <v>231</v>
      </c>
      <c r="C73" s="117" t="s">
        <v>339</v>
      </c>
      <c r="D73" s="25" t="s">
        <v>51</v>
      </c>
      <c r="E73" s="84" t="s">
        <v>252</v>
      </c>
      <c r="F73" s="119" t="s">
        <v>48</v>
      </c>
      <c r="G73" s="199">
        <v>1172000000</v>
      </c>
      <c r="H73" s="72">
        <v>1172000000</v>
      </c>
      <c r="I73" s="20"/>
    </row>
    <row r="74" spans="2:9">
      <c r="B74" s="117" t="s">
        <v>362</v>
      </c>
      <c r="C74" s="117" t="s">
        <v>384</v>
      </c>
      <c r="D74" s="25" t="s">
        <v>51</v>
      </c>
      <c r="E74" s="84" t="s">
        <v>252</v>
      </c>
      <c r="F74" s="119" t="s">
        <v>49</v>
      </c>
      <c r="G74" s="199">
        <v>40000000</v>
      </c>
      <c r="H74" s="72">
        <v>456800000</v>
      </c>
      <c r="I74" s="20"/>
    </row>
    <row r="75" spans="2:9">
      <c r="B75" s="117" t="s">
        <v>362</v>
      </c>
      <c r="C75" s="117" t="s">
        <v>367</v>
      </c>
      <c r="D75" s="25" t="s">
        <v>51</v>
      </c>
      <c r="E75" s="84" t="s">
        <v>252</v>
      </c>
      <c r="F75" s="119" t="s">
        <v>49</v>
      </c>
      <c r="G75" s="199">
        <v>20000000</v>
      </c>
      <c r="H75" s="72">
        <v>228400000</v>
      </c>
      <c r="I75" s="20"/>
    </row>
    <row r="76" spans="2:9">
      <c r="B76" s="117" t="s">
        <v>362</v>
      </c>
      <c r="C76" s="25" t="s">
        <v>446</v>
      </c>
      <c r="D76" s="1" t="s">
        <v>51</v>
      </c>
      <c r="E76" s="84" t="s">
        <v>252</v>
      </c>
      <c r="F76" s="1" t="s">
        <v>49</v>
      </c>
      <c r="G76" s="73">
        <v>15000000</v>
      </c>
      <c r="H76" s="73">
        <v>171300000</v>
      </c>
      <c r="I76" s="20"/>
    </row>
    <row r="77" spans="2:9">
      <c r="B77" s="117" t="s">
        <v>283</v>
      </c>
      <c r="C77" s="117" t="s">
        <v>470</v>
      </c>
      <c r="D77" s="25" t="s">
        <v>176</v>
      </c>
      <c r="E77" s="84" t="s">
        <v>62</v>
      </c>
      <c r="F77" s="109" t="s">
        <v>48</v>
      </c>
      <c r="G77" s="199">
        <v>300000000</v>
      </c>
      <c r="H77" s="72">
        <v>300000000</v>
      </c>
      <c r="I77" s="20"/>
    </row>
    <row r="78" spans="2:9">
      <c r="B78" s="117" t="s">
        <v>283</v>
      </c>
      <c r="C78" s="117" t="s">
        <v>440</v>
      </c>
      <c r="D78" s="25" t="s">
        <v>176</v>
      </c>
      <c r="E78" s="84" t="s">
        <v>62</v>
      </c>
      <c r="F78" s="109" t="s">
        <v>48</v>
      </c>
      <c r="G78" s="199">
        <v>75000000</v>
      </c>
      <c r="H78" s="72">
        <v>75000000</v>
      </c>
      <c r="I78" s="20"/>
    </row>
    <row r="79" spans="2:9">
      <c r="B79" s="117" t="s">
        <v>283</v>
      </c>
      <c r="C79" s="117" t="s">
        <v>441</v>
      </c>
      <c r="D79" s="25" t="s">
        <v>176</v>
      </c>
      <c r="E79" s="84" t="s">
        <v>62</v>
      </c>
      <c r="F79" s="109" t="s">
        <v>48</v>
      </c>
      <c r="G79" s="199">
        <v>385000000</v>
      </c>
      <c r="H79" s="72">
        <v>385000000</v>
      </c>
      <c r="I79" s="20"/>
    </row>
    <row r="80" spans="2:9">
      <c r="B80" s="117" t="s">
        <v>283</v>
      </c>
      <c r="C80" s="117" t="s">
        <v>310</v>
      </c>
      <c r="D80" s="25" t="s">
        <v>176</v>
      </c>
      <c r="E80" s="84" t="s">
        <v>62</v>
      </c>
      <c r="F80" s="119" t="s">
        <v>48</v>
      </c>
      <c r="G80" s="199">
        <v>185000000</v>
      </c>
      <c r="H80" s="72">
        <v>185000000</v>
      </c>
      <c r="I80" s="20"/>
    </row>
    <row r="81" spans="2:10">
      <c r="B81" s="117" t="s">
        <v>283</v>
      </c>
      <c r="C81" s="25" t="s">
        <v>442</v>
      </c>
      <c r="D81" s="1" t="s">
        <v>176</v>
      </c>
      <c r="E81" s="84" t="s">
        <v>62</v>
      </c>
      <c r="F81" s="1" t="s">
        <v>48</v>
      </c>
      <c r="G81" s="73">
        <v>250000000</v>
      </c>
      <c r="H81" s="73">
        <v>250000000</v>
      </c>
      <c r="I81" s="20"/>
    </row>
    <row r="82" spans="2:10">
      <c r="B82" s="117" t="s">
        <v>493</v>
      </c>
      <c r="C82" s="25" t="s">
        <v>494</v>
      </c>
      <c r="D82" s="25" t="s">
        <v>51</v>
      </c>
      <c r="E82" s="84" t="s">
        <v>252</v>
      </c>
      <c r="F82" s="1" t="s">
        <v>48</v>
      </c>
      <c r="G82" s="73">
        <v>150000000</v>
      </c>
      <c r="H82" s="73">
        <v>150000000</v>
      </c>
      <c r="I82" s="20"/>
    </row>
    <row r="83" spans="2:10">
      <c r="B83" s="117" t="s">
        <v>363</v>
      </c>
      <c r="C83" s="117" t="s">
        <v>287</v>
      </c>
      <c r="D83" s="25" t="s">
        <v>51</v>
      </c>
      <c r="E83" s="84" t="s">
        <v>252</v>
      </c>
      <c r="F83" s="119" t="s">
        <v>49</v>
      </c>
      <c r="G83" s="199">
        <v>5000000</v>
      </c>
      <c r="H83" s="72">
        <v>57100000</v>
      </c>
      <c r="I83" s="20"/>
    </row>
    <row r="84" spans="2:10">
      <c r="B84" s="117" t="s">
        <v>363</v>
      </c>
      <c r="C84" s="25" t="s">
        <v>419</v>
      </c>
      <c r="D84" s="25" t="s">
        <v>51</v>
      </c>
      <c r="E84" s="84" t="s">
        <v>252</v>
      </c>
      <c r="F84" s="1" t="s">
        <v>49</v>
      </c>
      <c r="G84" s="73">
        <v>45000000</v>
      </c>
      <c r="H84" s="73">
        <v>513900000</v>
      </c>
      <c r="I84" s="20"/>
    </row>
    <row r="85" spans="2:10">
      <c r="B85" s="117" t="s">
        <v>232</v>
      </c>
      <c r="C85" s="117" t="s">
        <v>190</v>
      </c>
      <c r="D85" s="25" t="s">
        <v>51</v>
      </c>
      <c r="E85" s="84" t="s">
        <v>252</v>
      </c>
      <c r="F85" s="119" t="s">
        <v>49</v>
      </c>
      <c r="G85" s="199">
        <v>20500000</v>
      </c>
      <c r="H85" s="72">
        <v>234110000</v>
      </c>
      <c r="I85" s="20"/>
    </row>
    <row r="86" spans="2:10">
      <c r="B86" s="117" t="s">
        <v>319</v>
      </c>
      <c r="C86" s="117" t="s">
        <v>420</v>
      </c>
      <c r="D86" s="25" t="s">
        <v>51</v>
      </c>
      <c r="E86" s="84" t="s">
        <v>252</v>
      </c>
      <c r="F86" s="119" t="s">
        <v>49</v>
      </c>
      <c r="G86" s="199">
        <v>40000000</v>
      </c>
      <c r="H86" s="72">
        <v>456800000</v>
      </c>
      <c r="I86" s="20"/>
    </row>
    <row r="87" spans="2:10">
      <c r="B87" s="117" t="s">
        <v>319</v>
      </c>
      <c r="C87" s="117" t="s">
        <v>385</v>
      </c>
      <c r="D87" s="25" t="s">
        <v>51</v>
      </c>
      <c r="E87" s="84" t="s">
        <v>252</v>
      </c>
      <c r="F87" s="119" t="s">
        <v>49</v>
      </c>
      <c r="G87" s="199">
        <v>32500000</v>
      </c>
      <c r="H87" s="72">
        <v>371150000</v>
      </c>
      <c r="I87" s="20"/>
    </row>
    <row r="88" spans="2:10" ht="15" customHeight="1">
      <c r="B88" s="117" t="s">
        <v>233</v>
      </c>
      <c r="C88" s="25" t="s">
        <v>296</v>
      </c>
      <c r="D88" s="1" t="s">
        <v>51</v>
      </c>
      <c r="E88" s="84" t="s">
        <v>252</v>
      </c>
      <c r="F88" s="1" t="s">
        <v>48</v>
      </c>
      <c r="G88" s="73">
        <v>100000000</v>
      </c>
      <c r="H88" s="73">
        <v>100000000</v>
      </c>
      <c r="I88" s="20"/>
    </row>
    <row r="89" spans="2:10">
      <c r="B89" s="117" t="s">
        <v>233</v>
      </c>
      <c r="C89" s="117" t="s">
        <v>213</v>
      </c>
      <c r="D89" s="25" t="s">
        <v>51</v>
      </c>
      <c r="E89" s="84" t="s">
        <v>252</v>
      </c>
      <c r="F89" s="119" t="s">
        <v>49</v>
      </c>
      <c r="G89" s="199">
        <v>25000000</v>
      </c>
      <c r="H89" s="72">
        <v>285500000</v>
      </c>
      <c r="I89" s="20"/>
    </row>
    <row r="90" spans="2:10">
      <c r="B90" s="117" t="s">
        <v>233</v>
      </c>
      <c r="C90" s="117" t="s">
        <v>495</v>
      </c>
      <c r="D90" s="25" t="s">
        <v>51</v>
      </c>
      <c r="E90" s="84" t="s">
        <v>252</v>
      </c>
      <c r="F90" s="119" t="s">
        <v>48</v>
      </c>
      <c r="G90" s="200">
        <v>450000000</v>
      </c>
      <c r="H90" s="72">
        <v>450000000</v>
      </c>
      <c r="I90" s="20"/>
    </row>
    <row r="91" spans="2:10">
      <c r="B91" s="117" t="s">
        <v>233</v>
      </c>
      <c r="C91" s="117" t="s">
        <v>368</v>
      </c>
      <c r="D91" s="25" t="s">
        <v>51</v>
      </c>
      <c r="E91" s="84" t="s">
        <v>252</v>
      </c>
      <c r="F91" s="119" t="s">
        <v>49</v>
      </c>
      <c r="G91" s="199">
        <v>4000000</v>
      </c>
      <c r="H91" s="72">
        <v>45680000</v>
      </c>
      <c r="I91" s="20"/>
    </row>
    <row r="92" spans="2:10">
      <c r="B92" s="117" t="s">
        <v>233</v>
      </c>
      <c r="C92" s="117" t="s">
        <v>289</v>
      </c>
      <c r="D92" s="25" t="s">
        <v>51</v>
      </c>
      <c r="E92" s="84" t="s">
        <v>252</v>
      </c>
      <c r="F92" s="109" t="s">
        <v>49</v>
      </c>
      <c r="G92" s="199">
        <v>21960000</v>
      </c>
      <c r="H92" s="72">
        <v>250783200</v>
      </c>
      <c r="I92" s="16"/>
      <c r="J92" s="85"/>
    </row>
    <row r="93" spans="2:10">
      <c r="B93" s="117" t="s">
        <v>233</v>
      </c>
      <c r="C93" s="117" t="s">
        <v>444</v>
      </c>
      <c r="D93" s="25" t="s">
        <v>51</v>
      </c>
      <c r="E93" s="84" t="s">
        <v>252</v>
      </c>
      <c r="F93" s="119" t="s">
        <v>48</v>
      </c>
      <c r="G93" s="199">
        <v>64000000</v>
      </c>
      <c r="H93" s="72">
        <v>64000000</v>
      </c>
      <c r="I93" s="16"/>
    </row>
    <row r="94" spans="2:10">
      <c r="B94" s="117" t="s">
        <v>234</v>
      </c>
      <c r="C94" s="117" t="s">
        <v>469</v>
      </c>
      <c r="D94" s="25" t="s">
        <v>51</v>
      </c>
      <c r="E94" s="84" t="s">
        <v>252</v>
      </c>
      <c r="F94" s="119" t="s">
        <v>48</v>
      </c>
      <c r="G94" s="199">
        <v>20000000</v>
      </c>
      <c r="H94" s="72">
        <v>20000000</v>
      </c>
      <c r="I94" s="16"/>
    </row>
    <row r="95" spans="2:10">
      <c r="B95" s="117" t="s">
        <v>234</v>
      </c>
      <c r="C95" s="117" t="s">
        <v>459</v>
      </c>
      <c r="D95" s="25" t="s">
        <v>51</v>
      </c>
      <c r="E95" s="84" t="s">
        <v>252</v>
      </c>
      <c r="F95" s="119" t="s">
        <v>48</v>
      </c>
      <c r="G95" s="199">
        <v>192000000</v>
      </c>
      <c r="H95" s="72">
        <v>192000000</v>
      </c>
      <c r="I95" s="16"/>
    </row>
    <row r="96" spans="2:10">
      <c r="B96" s="117" t="s">
        <v>234</v>
      </c>
      <c r="C96" s="117" t="s">
        <v>386</v>
      </c>
      <c r="D96" s="25" t="s">
        <v>51</v>
      </c>
      <c r="E96" s="84" t="s">
        <v>252</v>
      </c>
      <c r="F96" s="119" t="s">
        <v>48</v>
      </c>
      <c r="G96" s="201">
        <v>50000000</v>
      </c>
      <c r="H96" s="72">
        <v>50000000</v>
      </c>
      <c r="I96" s="16"/>
    </row>
    <row r="97" spans="2:9">
      <c r="B97" s="117" t="s">
        <v>234</v>
      </c>
      <c r="C97" s="117" t="s">
        <v>194</v>
      </c>
      <c r="D97" s="25" t="s">
        <v>51</v>
      </c>
      <c r="E97" s="84" t="s">
        <v>252</v>
      </c>
      <c r="F97" s="119" t="s">
        <v>49</v>
      </c>
      <c r="G97" s="200">
        <v>15000000</v>
      </c>
      <c r="H97" s="72">
        <v>171300000</v>
      </c>
      <c r="I97" s="16"/>
    </row>
    <row r="98" spans="2:9">
      <c r="B98" s="117" t="s">
        <v>234</v>
      </c>
      <c r="C98" s="197" t="s">
        <v>421</v>
      </c>
      <c r="D98" s="25" t="s">
        <v>51</v>
      </c>
      <c r="E98" s="84" t="s">
        <v>252</v>
      </c>
      <c r="F98" s="109" t="s">
        <v>48</v>
      </c>
      <c r="G98" s="73">
        <v>386000000</v>
      </c>
      <c r="H98" s="72">
        <v>386000000</v>
      </c>
      <c r="I98" s="16"/>
    </row>
    <row r="99" spans="2:9">
      <c r="B99" s="117" t="s">
        <v>234</v>
      </c>
      <c r="C99" s="25" t="s">
        <v>445</v>
      </c>
      <c r="D99" s="25" t="s">
        <v>51</v>
      </c>
      <c r="E99" s="84" t="s">
        <v>252</v>
      </c>
      <c r="F99" s="1" t="s">
        <v>48</v>
      </c>
      <c r="G99" s="73">
        <v>780000000</v>
      </c>
      <c r="H99" s="73">
        <v>780000000</v>
      </c>
      <c r="I99" s="16"/>
    </row>
    <row r="100" spans="2:9">
      <c r="B100" s="117" t="s">
        <v>234</v>
      </c>
      <c r="C100" s="25" t="s">
        <v>288</v>
      </c>
      <c r="D100" s="25" t="s">
        <v>51</v>
      </c>
      <c r="E100" s="84" t="s">
        <v>252</v>
      </c>
      <c r="F100" s="198" t="s">
        <v>48</v>
      </c>
      <c r="G100" s="73">
        <v>430000000</v>
      </c>
      <c r="H100" s="72">
        <v>430000000</v>
      </c>
      <c r="I100" s="16"/>
    </row>
    <row r="101" spans="2:9">
      <c r="B101" s="117" t="s">
        <v>234</v>
      </c>
      <c r="C101" s="117" t="s">
        <v>387</v>
      </c>
      <c r="D101" s="25" t="s">
        <v>51</v>
      </c>
      <c r="E101" s="84" t="s">
        <v>252</v>
      </c>
      <c r="F101" s="119" t="s">
        <v>49</v>
      </c>
      <c r="G101" s="201">
        <v>9000000</v>
      </c>
      <c r="H101" s="72">
        <v>102780000</v>
      </c>
      <c r="I101" s="16"/>
    </row>
    <row r="102" spans="2:9">
      <c r="B102" s="117" t="s">
        <v>234</v>
      </c>
      <c r="C102" s="117" t="s">
        <v>251</v>
      </c>
      <c r="D102" s="25" t="s">
        <v>51</v>
      </c>
      <c r="E102" s="84" t="s">
        <v>252</v>
      </c>
      <c r="F102" s="109" t="s">
        <v>49</v>
      </c>
      <c r="G102" s="199">
        <v>15000000</v>
      </c>
      <c r="H102" s="72">
        <v>171300000</v>
      </c>
      <c r="I102" s="16"/>
    </row>
    <row r="103" spans="2:9">
      <c r="B103" s="117" t="s">
        <v>284</v>
      </c>
      <c r="C103" s="117" t="s">
        <v>297</v>
      </c>
      <c r="D103" s="25" t="s">
        <v>51</v>
      </c>
      <c r="E103" s="84" t="s">
        <v>252</v>
      </c>
      <c r="F103" s="119" t="s">
        <v>48</v>
      </c>
      <c r="G103" s="199">
        <v>200000000</v>
      </c>
      <c r="H103" s="72">
        <v>200000000</v>
      </c>
      <c r="I103" s="16"/>
    </row>
    <row r="104" spans="2:9">
      <c r="B104" s="117" t="s">
        <v>284</v>
      </c>
      <c r="C104" s="117" t="s">
        <v>388</v>
      </c>
      <c r="D104" s="25" t="s">
        <v>51</v>
      </c>
      <c r="E104" s="84" t="s">
        <v>252</v>
      </c>
      <c r="F104" s="119" t="s">
        <v>48</v>
      </c>
      <c r="G104" s="199">
        <v>100000000</v>
      </c>
      <c r="H104" s="72">
        <v>100000000</v>
      </c>
      <c r="I104" s="16"/>
    </row>
    <row r="105" spans="2:9">
      <c r="B105" s="117" t="s">
        <v>235</v>
      </c>
      <c r="C105" s="117" t="s">
        <v>238</v>
      </c>
      <c r="D105" s="25" t="s">
        <v>51</v>
      </c>
      <c r="E105" s="84" t="s">
        <v>252</v>
      </c>
      <c r="F105" s="119" t="s">
        <v>48</v>
      </c>
      <c r="G105" s="199">
        <v>442000000</v>
      </c>
      <c r="H105" s="72">
        <v>442000000</v>
      </c>
      <c r="I105" s="16"/>
    </row>
    <row r="106" spans="2:9">
      <c r="B106" s="117" t="s">
        <v>235</v>
      </c>
      <c r="C106" s="117" t="s">
        <v>422</v>
      </c>
      <c r="D106" s="25" t="s">
        <v>51</v>
      </c>
      <c r="E106" s="84" t="s">
        <v>252</v>
      </c>
      <c r="F106" s="119" t="s">
        <v>49</v>
      </c>
      <c r="G106" s="200">
        <v>27500000</v>
      </c>
      <c r="H106" s="72">
        <v>314050000</v>
      </c>
      <c r="I106" s="16"/>
    </row>
    <row r="107" spans="2:9">
      <c r="B107" s="117" t="s">
        <v>235</v>
      </c>
      <c r="C107" s="117" t="s">
        <v>290</v>
      </c>
      <c r="D107" s="25" t="s">
        <v>51</v>
      </c>
      <c r="E107" s="84" t="s">
        <v>252</v>
      </c>
      <c r="F107" s="119" t="s">
        <v>49</v>
      </c>
      <c r="G107" s="199">
        <v>15300000</v>
      </c>
      <c r="H107" s="72">
        <v>174726000</v>
      </c>
      <c r="I107" s="16"/>
    </row>
    <row r="108" spans="2:9">
      <c r="B108" s="117" t="s">
        <v>235</v>
      </c>
      <c r="C108" s="117" t="s">
        <v>460</v>
      </c>
      <c r="D108" s="25" t="s">
        <v>51</v>
      </c>
      <c r="E108" s="84" t="s">
        <v>252</v>
      </c>
      <c r="F108" s="119" t="s">
        <v>48</v>
      </c>
      <c r="G108" s="199">
        <v>526000000</v>
      </c>
      <c r="H108" s="72">
        <v>526000000</v>
      </c>
      <c r="I108" s="16"/>
    </row>
    <row r="109" spans="2:9">
      <c r="B109" s="117" t="s">
        <v>235</v>
      </c>
      <c r="C109" s="25" t="s">
        <v>389</v>
      </c>
      <c r="D109" s="25" t="s">
        <v>51</v>
      </c>
      <c r="E109" s="84" t="s">
        <v>252</v>
      </c>
      <c r="F109" s="1" t="s">
        <v>49</v>
      </c>
      <c r="G109" s="73">
        <v>12500000</v>
      </c>
      <c r="H109" s="73">
        <v>142750000</v>
      </c>
      <c r="I109" s="16"/>
    </row>
    <row r="110" spans="2:9">
      <c r="B110" s="117" t="s">
        <v>235</v>
      </c>
      <c r="C110" s="25" t="s">
        <v>472</v>
      </c>
      <c r="D110" s="1" t="s">
        <v>51</v>
      </c>
      <c r="E110" s="84" t="s">
        <v>252</v>
      </c>
      <c r="F110" s="1" t="s">
        <v>49</v>
      </c>
      <c r="G110" s="73">
        <v>11000000</v>
      </c>
      <c r="H110" s="73">
        <v>125620000</v>
      </c>
      <c r="I110" s="16"/>
    </row>
    <row r="111" spans="2:9">
      <c r="B111" s="117" t="s">
        <v>236</v>
      </c>
      <c r="C111" s="117" t="s">
        <v>369</v>
      </c>
      <c r="D111" s="25" t="s">
        <v>176</v>
      </c>
      <c r="E111" s="84" t="s">
        <v>390</v>
      </c>
      <c r="F111" s="109" t="s">
        <v>48</v>
      </c>
      <c r="G111" s="199">
        <v>336000000</v>
      </c>
      <c r="H111" s="72">
        <v>336000000</v>
      </c>
      <c r="I111" s="16"/>
    </row>
    <row r="112" spans="2:9">
      <c r="B112" s="117" t="s">
        <v>236</v>
      </c>
      <c r="C112" s="25" t="s">
        <v>496</v>
      </c>
      <c r="D112" s="1" t="s">
        <v>176</v>
      </c>
      <c r="E112" s="84" t="s">
        <v>390</v>
      </c>
      <c r="F112" s="1" t="s">
        <v>48</v>
      </c>
      <c r="G112" s="73">
        <v>164000000</v>
      </c>
      <c r="H112" s="73">
        <v>164000000</v>
      </c>
      <c r="I112" s="16"/>
    </row>
    <row r="113" spans="2:9">
      <c r="B113" s="117" t="s">
        <v>311</v>
      </c>
      <c r="C113" s="117" t="s">
        <v>443</v>
      </c>
      <c r="D113" s="25" t="s">
        <v>51</v>
      </c>
      <c r="E113" s="84" t="s">
        <v>252</v>
      </c>
      <c r="F113" s="119" t="s">
        <v>48</v>
      </c>
      <c r="G113" s="200">
        <v>200000000</v>
      </c>
      <c r="H113" s="72">
        <v>200000000</v>
      </c>
      <c r="I113" s="16"/>
    </row>
    <row r="114" spans="2:9">
      <c r="B114" s="117" t="s">
        <v>311</v>
      </c>
      <c r="C114" s="117" t="s">
        <v>461</v>
      </c>
      <c r="D114" s="25" t="s">
        <v>51</v>
      </c>
      <c r="E114" s="84" t="s">
        <v>252</v>
      </c>
      <c r="F114" s="119" t="s">
        <v>48</v>
      </c>
      <c r="G114" s="199">
        <v>220000000</v>
      </c>
      <c r="H114" s="72">
        <v>220000000</v>
      </c>
      <c r="I114" s="16"/>
    </row>
    <row r="115" spans="2:9">
      <c r="B115" s="117" t="s">
        <v>311</v>
      </c>
      <c r="C115" s="117" t="s">
        <v>340</v>
      </c>
      <c r="D115" s="25" t="s">
        <v>51</v>
      </c>
      <c r="E115" s="84" t="s">
        <v>252</v>
      </c>
      <c r="F115" s="119" t="s">
        <v>48</v>
      </c>
      <c r="G115" s="199">
        <v>70000000</v>
      </c>
      <c r="H115" s="72">
        <v>70000000</v>
      </c>
      <c r="I115" s="16"/>
    </row>
    <row r="116" spans="2:9">
      <c r="B116" s="117" t="s">
        <v>311</v>
      </c>
      <c r="C116" s="117" t="s">
        <v>462</v>
      </c>
      <c r="D116" s="25" t="s">
        <v>51</v>
      </c>
      <c r="E116" s="84" t="s">
        <v>252</v>
      </c>
      <c r="F116" s="119" t="s">
        <v>48</v>
      </c>
      <c r="G116" s="201">
        <v>100000000</v>
      </c>
      <c r="H116" s="72">
        <v>100000000</v>
      </c>
      <c r="I116" s="16"/>
    </row>
    <row r="117" spans="2:9">
      <c r="B117" s="117" t="s">
        <v>237</v>
      </c>
      <c r="C117" s="117" t="s">
        <v>423</v>
      </c>
      <c r="D117" s="25" t="s">
        <v>51</v>
      </c>
      <c r="E117" s="84" t="s">
        <v>252</v>
      </c>
      <c r="F117" s="119" t="s">
        <v>49</v>
      </c>
      <c r="G117" s="199">
        <v>28000000</v>
      </c>
      <c r="H117" s="72">
        <v>319760000</v>
      </c>
      <c r="I117" s="16"/>
    </row>
    <row r="118" spans="2:9">
      <c r="B118" s="117" t="s">
        <v>237</v>
      </c>
      <c r="C118" s="25" t="s">
        <v>195</v>
      </c>
      <c r="D118" s="25" t="s">
        <v>51</v>
      </c>
      <c r="E118" s="84" t="s">
        <v>252</v>
      </c>
      <c r="F118" s="1" t="s">
        <v>49</v>
      </c>
      <c r="G118" s="73">
        <v>22500000</v>
      </c>
      <c r="H118" s="73">
        <v>256950000</v>
      </c>
      <c r="I118" s="16"/>
    </row>
    <row r="119" spans="2:9">
      <c r="B119" s="117"/>
      <c r="C119" s="25"/>
      <c r="D119" s="1"/>
      <c r="E119" s="84"/>
      <c r="F119" s="1"/>
      <c r="G119" s="73"/>
      <c r="H119" s="73"/>
      <c r="I119" s="16"/>
    </row>
    <row r="120" spans="2:9">
      <c r="B120" s="117" t="s">
        <v>239</v>
      </c>
      <c r="C120" s="25"/>
      <c r="D120" s="1" t="s">
        <v>180</v>
      </c>
      <c r="E120" s="84" t="s">
        <v>473</v>
      </c>
      <c r="F120" s="1" t="s">
        <v>48</v>
      </c>
      <c r="G120" s="73">
        <v>839967134.8900001</v>
      </c>
      <c r="H120" s="73">
        <v>839967134.8900001</v>
      </c>
      <c r="I120" s="16"/>
    </row>
    <row r="121" spans="2:9">
      <c r="B121" s="117" t="s">
        <v>239</v>
      </c>
      <c r="C121" s="25"/>
      <c r="D121" s="1" t="s">
        <v>180</v>
      </c>
      <c r="E121" s="84" t="s">
        <v>473</v>
      </c>
      <c r="F121" s="1" t="s">
        <v>49</v>
      </c>
      <c r="G121" s="73">
        <v>5922366.8899999997</v>
      </c>
      <c r="H121" s="73">
        <v>67633429.8838</v>
      </c>
      <c r="I121" s="16"/>
    </row>
    <row r="122" spans="2:9">
      <c r="B122" s="117" t="s">
        <v>239</v>
      </c>
      <c r="C122" s="25"/>
      <c r="D122" s="1" t="s">
        <v>180</v>
      </c>
      <c r="E122" s="84" t="s">
        <v>473</v>
      </c>
      <c r="F122" s="1" t="s">
        <v>254</v>
      </c>
      <c r="G122" s="73">
        <v>61.84</v>
      </c>
      <c r="H122" s="72">
        <v>660.69856000000004</v>
      </c>
      <c r="I122" s="16"/>
    </row>
    <row r="123" spans="2:9">
      <c r="B123" s="117" t="s">
        <v>239</v>
      </c>
      <c r="C123" s="25"/>
      <c r="D123" s="1" t="s">
        <v>180</v>
      </c>
      <c r="E123" s="84" t="s">
        <v>473</v>
      </c>
      <c r="F123" s="1" t="s">
        <v>53</v>
      </c>
      <c r="G123" s="73">
        <v>1241079.47</v>
      </c>
      <c r="H123" s="72">
        <v>1239838.39053</v>
      </c>
      <c r="I123" s="16"/>
    </row>
    <row r="124" spans="2:9">
      <c r="B124" s="117" t="s">
        <v>239</v>
      </c>
      <c r="C124" s="25"/>
      <c r="D124" s="1" t="s">
        <v>180</v>
      </c>
      <c r="E124" s="84" t="s">
        <v>473</v>
      </c>
      <c r="F124" s="1" t="s">
        <v>172</v>
      </c>
      <c r="G124" s="73">
        <v>187552.13200000001</v>
      </c>
      <c r="H124" s="72">
        <v>2531953.7820000001</v>
      </c>
      <c r="I124" s="16"/>
    </row>
    <row r="125" spans="2:9">
      <c r="B125" s="117" t="s">
        <v>240</v>
      </c>
      <c r="C125" s="25"/>
      <c r="D125" s="1" t="s">
        <v>180</v>
      </c>
      <c r="E125" s="84" t="s">
        <v>448</v>
      </c>
      <c r="F125" s="1" t="s">
        <v>48</v>
      </c>
      <c r="G125" s="73">
        <v>1953074.96</v>
      </c>
      <c r="H125" s="73">
        <v>1953074.96</v>
      </c>
      <c r="I125" s="16"/>
    </row>
    <row r="126" spans="2:9">
      <c r="B126" s="117" t="s">
        <v>240</v>
      </c>
      <c r="C126" s="25"/>
      <c r="D126" s="1" t="s">
        <v>180</v>
      </c>
      <c r="E126" s="84" t="s">
        <v>448</v>
      </c>
      <c r="F126" s="1" t="s">
        <v>49</v>
      </c>
      <c r="G126" s="73">
        <v>25576336.77</v>
      </c>
      <c r="H126" s="73">
        <v>292081765.91339999</v>
      </c>
      <c r="I126" s="16"/>
    </row>
    <row r="127" spans="2:9">
      <c r="C127" s="117"/>
      <c r="D127" s="117"/>
      <c r="E127" s="84"/>
      <c r="F127" s="109"/>
      <c r="G127" s="199"/>
      <c r="H127" s="199"/>
      <c r="I127" s="16"/>
    </row>
    <row r="128" spans="2:9">
      <c r="B128" s="113" t="s">
        <v>11</v>
      </c>
      <c r="C128" s="114"/>
      <c r="D128" s="114"/>
      <c r="E128" s="115"/>
      <c r="F128" s="114"/>
      <c r="G128" s="116"/>
      <c r="H128" s="116">
        <f>SUM(H22:H126)</f>
        <v>30677391058.518288</v>
      </c>
    </row>
    <row r="129" spans="2:8">
      <c r="H129" s="69"/>
    </row>
    <row r="130" spans="2:8">
      <c r="D130" s="1"/>
      <c r="E130" s="1"/>
      <c r="F130" s="1"/>
      <c r="G130" s="14" t="s">
        <v>136</v>
      </c>
      <c r="H130" s="82">
        <f>H121/G121</f>
        <v>11.42</v>
      </c>
    </row>
    <row r="131" spans="2:8">
      <c r="D131" s="1"/>
      <c r="E131" s="1"/>
      <c r="F131" s="1"/>
      <c r="G131" s="14" t="s">
        <v>261</v>
      </c>
      <c r="H131" s="82">
        <f>H124/G124</f>
        <v>13.5</v>
      </c>
    </row>
    <row r="132" spans="2:8">
      <c r="B132" s="1" t="s">
        <v>95</v>
      </c>
      <c r="G132" s="14" t="s">
        <v>262</v>
      </c>
      <c r="H132" s="196">
        <f>H123/G123</f>
        <v>0.999</v>
      </c>
    </row>
    <row r="133" spans="2:8">
      <c r="B133" s="1" t="s">
        <v>211</v>
      </c>
      <c r="H133" s="196"/>
    </row>
    <row r="134" spans="2:8">
      <c r="B134" s="1" t="s">
        <v>152</v>
      </c>
    </row>
  </sheetData>
  <sortState xmlns:xlrd2="http://schemas.microsoft.com/office/spreadsheetml/2017/richdata2" ref="B22:H118">
    <sortCondition ref="B22:B118"/>
  </sortState>
  <dataValidations count="1">
    <dataValidation type="list" allowBlank="1" showInputMessage="1" showErrorMessage="1" promptTitle="Please select a currency" prompt=" " sqref="F85 F69 F22:F38 F118:F126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2024-07-31T09:53:22Z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2024-07-31T09:53:22Z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b9b89c95-d756-41a2-9b90-6cb811661a04</vt:lpwstr>
  </property>
  <property fmtid="{D5CDD505-2E9C-101B-9397-08002B2CF9AE}" pid="8" name="MSIP_Label_604121a6-36f3-4678-bd5a-1ffd39207b5b_ContentBits">
    <vt:lpwstr>3</vt:lpwstr>
  </property>
</Properties>
</file>