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506\"/>
    </mc:Choice>
  </mc:AlternateContent>
  <xr:revisionPtr revIDLastSave="0" documentId="13_ncr:1_{B5EDB34C-1D21-45C3-B720-263D18902F6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ver" sheetId="11" r:id="rId1"/>
    <sheet name="Mortgages" sheetId="13" r:id="rId2"/>
    <sheet name="Liquidity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Cover!$A$1:$J$71</definedName>
    <definedName name="_xlnm.Print_Area" localSheetId="2">'Liquidity Collateral'!$A$3:$I$117</definedName>
    <definedName name="_xlnm.Print_Area" localSheetId="1">Mortgages!$B$1:$F$221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2" l="1"/>
  <c r="C16" i="12"/>
  <c r="C15" i="12"/>
  <c r="C14" i="12"/>
  <c r="C13" i="12"/>
  <c r="C11" i="12"/>
  <c r="C10" i="12"/>
  <c r="C9" i="12"/>
  <c r="C8" i="12"/>
  <c r="C7" i="12"/>
  <c r="H113" i="12"/>
  <c r="H117" i="12"/>
  <c r="H116" i="12"/>
  <c r="H115" i="12"/>
  <c r="D24" i="13"/>
  <c r="D23" i="13"/>
  <c r="E219" i="13" l="1"/>
  <c r="F218" i="13" l="1"/>
  <c r="C5" i="12"/>
  <c r="F217" i="13" l="1"/>
  <c r="F219" i="13" s="1"/>
  <c r="B3" i="12" l="1"/>
  <c r="F216" i="13" l="1"/>
</calcChain>
</file>

<file path=xl/sharedStrings.xml><?xml version="1.0" encoding="utf-8"?>
<sst xmlns="http://schemas.openxmlformats.org/spreadsheetml/2006/main" count="1138" uniqueCount="601">
  <si>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</si>
  <si>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</si>
  <si>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</si>
  <si>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</si>
  <si>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</si>
  <si>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</si>
  <si>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</si>
  <si>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</si>
  <si>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</si>
  <si>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</si>
  <si>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</si>
  <si>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</si>
  <si>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</si>
  <si>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</si>
  <si>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</si>
  <si>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</si>
  <si>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</si>
  <si>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</si>
  <si>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</si>
  <si>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</si>
  <si>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</si>
  <si>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</si>
  <si>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</si>
  <si>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</si>
  <si>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</si>
  <si>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</si>
  <si>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</si>
  <si>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</si>
  <si>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</si>
  <si>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</si>
  <si>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</si>
  <si>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</si>
  <si>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</si>
  <si>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</si>
  <si>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</si>
  <si>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</si>
  <si>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</si>
  <si>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</si>
  <si>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</si>
  <si>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</si>
  <si>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</si>
  <si>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</si>
  <si>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</si>
  <si>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</si>
  <si>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</si>
  <si>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</si>
  <si>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</si>
  <si>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</si>
  <si>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</si>
  <si>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</si>
  <si>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</si>
  <si>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</si>
  <si>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</si>
  <si>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</si>
  <si>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</si>
  <si>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</si>
  <si>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</si>
  <si>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</si>
  <si>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</si>
  <si>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</si>
  <si>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</si>
  <si>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</si>
  <si>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</si>
  <si>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</si>
  <si>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</si>
  <si>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</si>
  <si>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</si>
  <si>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</si>
  <si>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</si>
  <si>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</si>
  <si>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</si>
  <si>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</si>
  <si>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</si>
  <si>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</si>
  <si>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</si>
  <si>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</si>
  <si>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</si>
  <si>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</si>
  <si>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</si>
  <si>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</si>
  <si>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</si>
  <si>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</si>
  <si>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</si>
  <si>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</si>
  <si>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</si>
  <si>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</si>
  <si>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</si>
  <si>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</si>
  <si>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</si>
  <si>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</si>
  <si>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</si>
  <si>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</si>
  <si>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</si>
  <si>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</si>
  <si>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</si>
  <si>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</si>
  <si>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</si>
  <si>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</si>
  <si>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</si>
  <si>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</si>
  <si>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</si>
  <si>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</si>
  <si>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</si>
  <si>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</si>
  <si>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</si>
  <si>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</si>
  <si>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</si>
  <si>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</si>
  <si>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</si>
  <si>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</si>
  <si>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</si>
  <si>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</si>
  <si>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</si>
  <si>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</si>
  <si>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</si>
  <si>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</si>
  <si>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</si>
  <si>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</si>
  <si>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</si>
  <si>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</si>
  <si>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</si>
  <si>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</si>
  <si>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</si>
  <si>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</si>
  <si>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</si>
  <si>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</si>
  <si>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</si>
  <si>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</si>
  <si>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</si>
  <si>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</si>
  <si>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</si>
  <si>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</si>
  <si>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</si>
  <si>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</si>
  <si>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</si>
  <si>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</si>
  <si>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</si>
  <si>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</si>
  <si>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</si>
  <si>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</si>
  <si>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</si>
  <si>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</si>
  <si>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</si>
  <si>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</si>
  <si>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</si>
  <si>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</si>
  <si>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</si>
  <si>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</si>
  <si>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</si>
  <si>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</si>
  <si>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</si>
  <si>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</si>
  <si>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</si>
  <si>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</si>
  <si>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</si>
  <si>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</si>
  <si>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</si>
  <si>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</si>
  <si>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</si>
  <si>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</si>
  <si>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</si>
  <si>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</si>
  <si>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</si>
  <si>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</si>
  <si>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</si>
  <si>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</si>
  <si>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</si>
  <si>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</si>
  <si>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Aaa</t>
  </si>
  <si>
    <t>Property construction year</t>
  </si>
  <si>
    <t>GBP</t>
  </si>
  <si>
    <t>From the 3rd quarter 2017 the covered bonds are rated by Moodys only</t>
  </si>
  <si>
    <t>SSA</t>
  </si>
  <si>
    <t>TRØNDELAG</t>
  </si>
  <si>
    <t>Deposit</t>
  </si>
  <si>
    <t>Percentage substitute assets of cover pool</t>
  </si>
  <si>
    <t>Series 4/2018</t>
  </si>
  <si>
    <t>12 / 2018</t>
  </si>
  <si>
    <t>XS1922110009</t>
  </si>
  <si>
    <t>Series 1/2019</t>
  </si>
  <si>
    <t>01 / 2019</t>
  </si>
  <si>
    <t>XS1943561883</t>
  </si>
  <si>
    <t>Series 2/2019</t>
  </si>
  <si>
    <t>05 / 2019</t>
  </si>
  <si>
    <t>XS1995620967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</si>
  <si>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</si>
  <si>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</si>
  <si>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</si>
  <si>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</si>
  <si>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</si>
  <si>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</si>
  <si>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</si>
  <si>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</si>
  <si>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</si>
  <si>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</si>
  <si>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</si>
  <si>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</si>
  <si>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</si>
  <si>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</si>
  <si>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</si>
  <si>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</si>
  <si>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</si>
  <si>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</si>
  <si>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</si>
  <si>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</si>
  <si>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</si>
  <si>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</si>
  <si>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</si>
  <si>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</si>
  <si>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</si>
  <si>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</si>
  <si>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</si>
  <si>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</si>
  <si>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</si>
  <si>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</si>
  <si>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STADSHYPOTEK AB (PUBL)</t>
  </si>
  <si>
    <t>STOCKHOLMS KOMMUN</t>
  </si>
  <si>
    <t>SWEDBANK HYPOTEK AB</t>
  </si>
  <si>
    <t>SpareBank 1 SMN</t>
  </si>
  <si>
    <t>Skandinaviska Enskilda Bank Oslo</t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</si>
  <si>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</si>
  <si>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</si>
  <si>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</si>
  <si>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</si>
  <si>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</si>
  <si>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</si>
  <si>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</si>
  <si>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</si>
  <si>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</si>
  <si>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</si>
  <si>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</si>
  <si>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</si>
  <si>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</si>
  <si>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</si>
  <si>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</si>
  <si>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</si>
  <si>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</si>
  <si>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</si>
  <si>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</si>
  <si>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</si>
  <si>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</si>
  <si>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</si>
  <si>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</si>
  <si>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</si>
  <si>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</si>
  <si>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</si>
  <si>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</si>
  <si>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</si>
  <si>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</si>
  <si>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1.49% fixed rate</t>
  </si>
  <si>
    <t>1% fixed rate</t>
  </si>
  <si>
    <t>0.125% fixed rate</t>
  </si>
  <si>
    <t>0.1% fixed rate</t>
  </si>
  <si>
    <t>NO0010935380</t>
  </si>
  <si>
    <t>NORDIC INVESTMENT BANK</t>
  </si>
  <si>
    <t>SPAREBANKEN ØST BOLIGKREDITT AS</t>
  </si>
  <si>
    <t>XS2324321368</t>
  </si>
  <si>
    <t>XS2291901994</t>
  </si>
  <si>
    <t>Current</t>
  </si>
  <si>
    <t>NO0011017725</t>
  </si>
  <si>
    <t>LANDWIRTSCHAFTLICHE RENTENBANK</t>
  </si>
  <si>
    <t>NO0011013096</t>
  </si>
  <si>
    <t>Series 3/2021</t>
  </si>
  <si>
    <t>05 / 2021</t>
  </si>
  <si>
    <t>XS2342589582</t>
  </si>
  <si>
    <t>LAND NORDRHEIN-WESTFALEN (NORTH RHINE-WESTPHALIA)</t>
  </si>
  <si>
    <t>XS2389402905</t>
  </si>
  <si>
    <t>Series 4/2021</t>
  </si>
  <si>
    <t>11 / 2021</t>
  </si>
  <si>
    <t>XS2404591161</t>
  </si>
  <si>
    <t>NO0011151771</t>
  </si>
  <si>
    <t>XS2400452228</t>
  </si>
  <si>
    <t>STOREBRAND BOLIGKREDITT AS</t>
  </si>
  <si>
    <t>Series 1/2022</t>
  </si>
  <si>
    <t>01 / 2022</t>
  </si>
  <si>
    <t>XS2434677998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</si>
  <si>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</si>
  <si>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</si>
  <si>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</si>
  <si>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</si>
  <si>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</si>
  <si>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</si>
  <si>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</si>
  <si>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</si>
  <si>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</si>
  <si>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</si>
  <si>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</si>
  <si>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</si>
  <si>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</si>
  <si>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</si>
  <si>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</si>
  <si>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</si>
  <si>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</si>
  <si>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NO0012513532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</si>
  <si>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</si>
  <si>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</si>
  <si>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</si>
  <si>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</si>
  <si>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</si>
  <si>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</si>
  <si>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</si>
  <si>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</si>
  <si>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</si>
  <si>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</si>
  <si>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</si>
  <si>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</si>
  <si>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</si>
  <si>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</si>
  <si>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</si>
  <si>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</si>
  <si>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</si>
  <si>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</si>
  <si>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</si>
  <si>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>NORDEA MORTGAGE BANK PLC (NORDEA KIINNITYSLUOTTOPA</t>
  </si>
  <si>
    <t>OP MORTGAGE BANK (OP-ASUNTOLUOTTOPANKKI OY)</t>
  </si>
  <si>
    <t>XS2465633225</t>
  </si>
  <si>
    <t>XS2556223233</t>
  </si>
  <si>
    <t>XS2555209381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</si>
  <si>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</si>
  <si>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</si>
  <si>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</si>
  <si>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</si>
  <si>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</si>
  <si>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</si>
  <si>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</si>
  <si>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</si>
  <si>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XS2133386685</t>
  </si>
  <si>
    <t>DE000A3MQVV5</t>
  </si>
  <si>
    <t>XS2597673263</t>
  </si>
  <si>
    <t>NO0012829763</t>
  </si>
  <si>
    <t>XS2589317697</t>
  </si>
  <si>
    <t>XS2592234749</t>
  </si>
  <si>
    <t>XS2536376416</t>
  </si>
  <si>
    <t>NO0012826025</t>
  </si>
  <si>
    <t>XS1499574991</t>
  </si>
  <si>
    <t>Series 2/2023</t>
  </si>
  <si>
    <t>02/ 2023</t>
  </si>
  <si>
    <t>3.45 % fixed rate</t>
  </si>
  <si>
    <t>NO0012838343</t>
  </si>
  <si>
    <t>05 / 2023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</si>
  <si>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</si>
  <si>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</si>
  <si>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</si>
  <si>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</si>
  <si>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</si>
  <si>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</si>
  <si>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</si>
  <si>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</si>
  <si>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</si>
  <si>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</si>
  <si>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</si>
  <si>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</si>
  <si>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</si>
  <si>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</si>
  <si>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</si>
  <si>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t>XS2617508481</t>
  </si>
  <si>
    <t>NO0012883133</t>
  </si>
  <si>
    <t>XS2618711068</t>
  </si>
  <si>
    <t>NO0012908617</t>
  </si>
  <si>
    <t>XS2613838296</t>
  </si>
  <si>
    <t>NO0012913906</t>
  </si>
  <si>
    <t>XS2607344079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</si>
  <si>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</si>
  <si>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</si>
  <si>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</si>
  <si>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</si>
  <si>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</si>
  <si>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</si>
  <si>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</si>
  <si>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</si>
  <si>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</si>
  <si>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</si>
  <si>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</si>
  <si>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</si>
  <si>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</si>
  <si>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3.625% fixed rate</t>
  </si>
  <si>
    <t>XS2710358297</t>
  </si>
  <si>
    <t>XS2580871437</t>
  </si>
  <si>
    <t>XS2667017136</t>
  </si>
  <si>
    <t>NO0011002529</t>
  </si>
  <si>
    <t>XS2673972795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</si>
  <si>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</si>
  <si>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</si>
  <si>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</si>
  <si>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</si>
  <si>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</si>
  <si>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</si>
  <si>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</si>
  <si>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XS2717426220</t>
  </si>
  <si>
    <t>AAA / Aa1 / AA</t>
  </si>
  <si>
    <t>EU000A3LTF25</t>
  </si>
  <si>
    <t>NO0013134684</t>
  </si>
  <si>
    <t>NO0013149047</t>
  </si>
  <si>
    <t>XS2750344447</t>
  </si>
  <si>
    <t>XS2787826382</t>
  </si>
  <si>
    <t>XS2790172006</t>
  </si>
  <si>
    <t>A / Aa3 / --</t>
  </si>
  <si>
    <t>-- / -- / AA+</t>
  </si>
  <si>
    <t>BUSKERUD</t>
  </si>
  <si>
    <t>VESTFOLD</t>
  </si>
  <si>
    <t>ØSTFOLD</t>
  </si>
  <si>
    <t>Green loans backing green covered bonds</t>
  </si>
  <si>
    <t>Series 2/2024</t>
  </si>
  <si>
    <t>5 / 2024</t>
  </si>
  <si>
    <t>XS2820463003</t>
  </si>
  <si>
    <t>AKERSHUS</t>
  </si>
  <si>
    <t>FINNMARK</t>
  </si>
  <si>
    <t>TELEMARK</t>
  </si>
  <si>
    <t>TROMS</t>
  </si>
  <si>
    <t>AB SVERIGES SÄKERSTÄLLDA OBLIGATIONER (PUBL) SCBC</t>
  </si>
  <si>
    <t>XS2813159436</t>
  </si>
  <si>
    <t>OBOS BOLIGKREDITT AS</t>
  </si>
  <si>
    <t>NO0013119891</t>
  </si>
  <si>
    <t>Weighted Average remaining term of Mortgages (years)</t>
  </si>
  <si>
    <t>Weighted Average remaining term of Covered Bonds (years)</t>
  </si>
  <si>
    <t>Phone: +47 9541 3379</t>
  </si>
  <si>
    <t>Series 3/2024</t>
  </si>
  <si>
    <t>8 / 2024</t>
  </si>
  <si>
    <t>2.75% fixed rate</t>
  </si>
  <si>
    <t>XS2894232227</t>
  </si>
  <si>
    <t>05/11/2029</t>
  </si>
  <si>
    <t>19/05/2030</t>
  </si>
  <si>
    <t>31/07/2028</t>
  </si>
  <si>
    <t>15/05/2034</t>
  </si>
  <si>
    <t>15/09/2029</t>
  </si>
  <si>
    <t>Series 5/2024</t>
  </si>
  <si>
    <t>11/ 2024</t>
  </si>
  <si>
    <t>3m NIBOR + 39 bps</t>
  </si>
  <si>
    <t>NO0013383976</t>
  </si>
  <si>
    <t>Series 6/2024</t>
  </si>
  <si>
    <t>4,29% fixed rate</t>
  </si>
  <si>
    <t>NO0013405084</t>
  </si>
  <si>
    <t>NO0013354613</t>
  </si>
  <si>
    <t>NO0013220228</t>
  </si>
  <si>
    <t>XS2907263284</t>
  </si>
  <si>
    <t>NO0013334169</t>
  </si>
  <si>
    <t>XS2791973303</t>
  </si>
  <si>
    <t>NO0013388454</t>
  </si>
  <si>
    <t>NO0013331199</t>
  </si>
  <si>
    <t>XS2733609056</t>
  </si>
  <si>
    <t>XS2559015321</t>
  </si>
  <si>
    <t>NO0012526211</t>
  </si>
  <si>
    <t>NO0012807413</t>
  </si>
  <si>
    <t>XS2607781882</t>
  </si>
  <si>
    <t>Bi-monthly</t>
  </si>
  <si>
    <t>Grandfathered volumes were removed from the green portfolio after repayment of a green bond issued in 2018</t>
  </si>
  <si>
    <t>XS3035906844</t>
  </si>
  <si>
    <t>EU000A3L6Q18</t>
  </si>
  <si>
    <t>EU000A3L72Y4</t>
  </si>
  <si>
    <t>XS2292260960</t>
  </si>
  <si>
    <t>XS2977903314</t>
  </si>
  <si>
    <t>XS2758065010</t>
  </si>
  <si>
    <t>XS2978011711</t>
  </si>
  <si>
    <t>XS3037102301</t>
  </si>
  <si>
    <t>XS3037817494</t>
  </si>
  <si>
    <t>XS2999576833</t>
  </si>
  <si>
    <t>Series 4/2024</t>
  </si>
  <si>
    <t>10 / 2024</t>
  </si>
  <si>
    <t>3.05% fixed rate</t>
  </si>
  <si>
    <t>XS2920591752</t>
  </si>
  <si>
    <t>5 / 2022</t>
  </si>
  <si>
    <t>3m NIBOR + 47 bps</t>
  </si>
  <si>
    <t>NO0012523119</t>
  </si>
  <si>
    <t>NO0010922883</t>
  </si>
  <si>
    <t>3m NIBOR + 27 bps</t>
  </si>
  <si>
    <t>4 / 2021</t>
  </si>
  <si>
    <t>NO0010890858</t>
  </si>
  <si>
    <t>3m NIBOR + 37 bps</t>
  </si>
  <si>
    <t>8 / 2020</t>
  </si>
  <si>
    <t>origin. Toten Bk</t>
  </si>
  <si>
    <t>06 / 2025</t>
  </si>
  <si>
    <t>Stibor + 41,5</t>
  </si>
  <si>
    <t>NOK 483.763.009</t>
  </si>
  <si>
    <t>NOK 42.287.669</t>
  </si>
  <si>
    <t>NOK 0</t>
  </si>
  <si>
    <t>NOK 526.050.678</t>
  </si>
  <si>
    <t>NOK 474.867.147</t>
  </si>
  <si>
    <t>NOK 8.895.862</t>
  </si>
  <si>
    <t>NOK 36.000.599.030</t>
  </si>
  <si>
    <t>NOK 17.168.799.326</t>
  </si>
  <si>
    <t>NOK 20.635.072.441</t>
  </si>
  <si>
    <t>NOK 22.949.239.359</t>
  </si>
  <si>
    <t>NOK 24.777.797.210</t>
  </si>
  <si>
    <t>NOK 28.859.555.785</t>
  </si>
  <si>
    <t>NOK 33.405.382.714</t>
  </si>
  <si>
    <t>NOK 29.537.913.489</t>
  </si>
  <si>
    <t>NOK 35.009.778.053</t>
  </si>
  <si>
    <t>NOK 45.816.537.934</t>
  </si>
  <si>
    <t>NOK 7.498.033.220</t>
  </si>
  <si>
    <t>NOK 2.069.154.150</t>
  </si>
  <si>
    <t>NOK 815.029.204</t>
  </si>
  <si>
    <t>NOK 711.448.580</t>
  </si>
  <si>
    <t>NOK 305.254.340.496</t>
  </si>
  <si>
    <t>NOK 13.972.747.292</t>
  </si>
  <si>
    <t>NOK 8.271.767.128</t>
  </si>
  <si>
    <t>NOK 11.370.632.134</t>
  </si>
  <si>
    <t>NOK 14.385.290.558</t>
  </si>
  <si>
    <t>NOK 18.680.281.383</t>
  </si>
  <si>
    <t>NOK 21.181.892.687</t>
  </si>
  <si>
    <t>NOK 42.112.277.258</t>
  </si>
  <si>
    <t>NOK 24.790.334.982</t>
  </si>
  <si>
    <t>NOK 33.436.274.593</t>
  </si>
  <si>
    <t>NOK 117.052.842.480</t>
  </si>
  <si>
    <t>NOK 1.024.445.198</t>
  </si>
  <si>
    <t>NOK 49.155.166.443</t>
  </si>
  <si>
    <t>NOK 16.848.459.277</t>
  </si>
  <si>
    <t>NOK 8.404.081.457</t>
  </si>
  <si>
    <t>NOK 31.664.079.439</t>
  </si>
  <si>
    <t>NOK 21.161.329.709</t>
  </si>
  <si>
    <t>NOK 23.932.465.732</t>
  </si>
  <si>
    <t>NOK 44.713.486.490</t>
  </si>
  <si>
    <t>NOK 1.959.742.901</t>
  </si>
  <si>
    <t>NOK 7.398.019.720</t>
  </si>
  <si>
    <t>NOK 18.316.962.357</t>
  </si>
  <si>
    <t>NOK 44.915.541.006</t>
  </si>
  <si>
    <t>NOK 10.783.107.724</t>
  </si>
  <si>
    <t>NOK 10.483.831.017</t>
  </si>
  <si>
    <t>NOK 14.493.622.026</t>
  </si>
  <si>
    <t>NOK 80.880.119.974</t>
  </si>
  <si>
    <t>NOK 161.163.987.659</t>
  </si>
  <si>
    <t>NOK 3.610.137.818</t>
  </si>
  <si>
    <t>NOK 11.521.106.872</t>
  </si>
  <si>
    <t>NOK 48.078.988.173</t>
  </si>
  <si>
    <t>NOK 265.833.462.716</t>
  </si>
  <si>
    <t>NOK 39.420.877.780</t>
  </si>
  <si>
    <t>NOK 56.074.482.907</t>
  </si>
  <si>
    <t>NOK 29.167.597.448</t>
  </si>
  <si>
    <t>NOK 28.577.370.905</t>
  </si>
  <si>
    <t>NOK 26.706.857.988</t>
  </si>
  <si>
    <t>NOK 24.267.794.136</t>
  </si>
  <si>
    <t>NOK 21.861.526.669</t>
  </si>
  <si>
    <t>NOK 20.950.141.386</t>
  </si>
  <si>
    <t>NOK 15.077.582.624</t>
  </si>
  <si>
    <t>NOK 82.570.986.433</t>
  </si>
  <si>
    <t>NOK 616.921.132</t>
  </si>
  <si>
    <t>NOK 2.457.020.520</t>
  </si>
  <si>
    <t>NOK 5.920.650.123</t>
  </si>
  <si>
    <t>NOK 9.307.351.218</t>
  </si>
  <si>
    <t>NOK 13.707.712.030</t>
  </si>
  <si>
    <t>NOK 24.003.008.441</t>
  </si>
  <si>
    <t>NOK 33.548.270.158</t>
  </si>
  <si>
    <t>NOK 50.004.330.923</t>
  </si>
  <si>
    <t>NOK 61.458.811.307</t>
  </si>
  <si>
    <t>NOK 103.925.697.244</t>
  </si>
  <si>
    <t>NOK 304.567.402</t>
  </si>
  <si>
    <t>NOK 297.073.684.951</t>
  </si>
  <si>
    <t>NOK 8.180.655.545</t>
  </si>
  <si>
    <t>NOK 1.855.361.555</t>
  </si>
  <si>
    <t>NOK 1.692.224.230</t>
  </si>
  <si>
    <t>NOK 2.303.706.127</t>
  </si>
  <si>
    <t>NOK 7.779.708.624</t>
  </si>
  <si>
    <t>NOK 11.348.351.909</t>
  </si>
  <si>
    <t>NOK 31.871.025.616</t>
  </si>
  <si>
    <t>NOK 42.422.463.575</t>
  </si>
  <si>
    <t>NOK 83.132.514.853</t>
  </si>
  <si>
    <t>NOK 122.848.984.006</t>
  </si>
  <si>
    <t>NOK 218.993.057</t>
  </si>
  <si>
    <t>NOK 3.326.230</t>
  </si>
  <si>
    <t>NOK 304.740.764.852</t>
  </si>
  <si>
    <t>NOK 145.620.355</t>
  </si>
  <si>
    <t>NOK 144.553.574</t>
  </si>
  <si>
    <t>NOK 1.082.428</t>
  </si>
  <si>
    <t>NOK 20.000.000</t>
  </si>
  <si>
    <t>NOK 19.933.632</t>
  </si>
  <si>
    <t>NOK 19.300.000</t>
  </si>
  <si>
    <t>NOK 19.232.282</t>
  </si>
  <si>
    <t>NOK 19.200.000</t>
  </si>
  <si>
    <t>NOK 18.600.000</t>
  </si>
  <si>
    <t>NOK 18.562.500</t>
  </si>
  <si>
    <t>NOK 18.555.636</t>
  </si>
  <si>
    <t>NOK 18.385.225</t>
  </si>
  <si>
    <t>NOK 18.200.000</t>
  </si>
  <si>
    <t>NOK 189.969.275</t>
  </si>
  <si>
    <t>NOK 301.644.202.678</t>
  </si>
  <si>
    <t>update</t>
  </si>
  <si>
    <t>2nd Quarter 2025</t>
  </si>
  <si>
    <t>Date of Report: 30/06/2025</t>
  </si>
  <si>
    <t>NOK 305,254,340,496</t>
  </si>
  <si>
    <t>NOK 1,933,617</t>
  </si>
  <si>
    <t>Covered Bond Programme - Cover Pool Report 30 June 2025</t>
  </si>
  <si>
    <t>NO0013145631</t>
  </si>
  <si>
    <t>NO0010907181</t>
  </si>
  <si>
    <t>EU000A4D7YA1</t>
  </si>
  <si>
    <t>XS3041229439</t>
  </si>
  <si>
    <t>XS3087726082</t>
  </si>
  <si>
    <t>NO0013571877</t>
  </si>
  <si>
    <t>NO0013389460</t>
  </si>
  <si>
    <t>NO0013573055</t>
  </si>
  <si>
    <t>SPAREBANKEN NORGE BOLIGKREDITT AS</t>
  </si>
  <si>
    <t>NO0013214841</t>
  </si>
  <si>
    <t>XS2526496117</t>
  </si>
  <si>
    <t>--' / Aaa / AAA</t>
  </si>
  <si>
    <t>Reverse Repo</t>
  </si>
  <si>
    <t>Counterparty banks</t>
  </si>
  <si>
    <t>Series 1/2025</t>
  </si>
  <si>
    <t>5 / 2025</t>
  </si>
  <si>
    <t>13/02/2030</t>
  </si>
  <si>
    <t>2.375% fixed rate</t>
  </si>
  <si>
    <t>XS3070628014</t>
  </si>
  <si>
    <t>Series 2/2025</t>
  </si>
  <si>
    <t>XS3106491551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</si>
</sst>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  <numFmt numFmtId="190" formatCode="0.0%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2" fillId="0" borderId="14" xfId="38" applyNumberFormat="1" applyFont="1" applyFill="1" applyBorder="1" applyAlignment="1">
      <alignment horizontal="center"/>
    </xf>
    <xf numFmtId="10" fontId="82" fillId="0" borderId="13" xfId="38" applyNumberFormat="1" applyFont="1" applyFill="1" applyBorder="1" applyAlignment="1">
      <alignment horizontal="center"/>
    </xf>
    <xf numFmtId="169" fontId="82" fillId="0" borderId="18" xfId="38" applyNumberFormat="1" applyFont="1" applyFill="1" applyBorder="1" applyAlignment="1">
      <alignment horizontal="center"/>
    </xf>
    <xf numFmtId="169" fontId="82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2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43" fontId="26" fillId="0" borderId="0" xfId="0" applyNumberFormat="1" applyFont="1"/>
    <xf numFmtId="190" fontId="26" fillId="0" borderId="0" xfId="43" applyNumberFormat="1" applyFont="1"/>
    <xf numFmtId="169" fontId="28" fillId="33" borderId="19" xfId="0" applyNumberFormat="1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10" fontId="82" fillId="0" borderId="14" xfId="38" applyNumberFormat="1" applyFont="1" applyFill="1" applyBorder="1" applyAlignment="1">
      <alignment horizontal="center"/>
    </xf>
    <xf numFmtId="10" fontId="82" fillId="0" borderId="24" xfId="38" applyNumberFormat="1" applyFont="1" applyFill="1" applyBorder="1" applyAlignment="1">
      <alignment horizontal="center"/>
    </xf>
    <xf numFmtId="173" fontId="22" fillId="0" borderId="0" xfId="42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21" fillId="0" borderId="15" xfId="0" applyNumberFormat="1" applyFont="1" applyBorder="1" applyAlignment="1">
      <alignment horizontal="center"/>
    </xf>
    <xf numFmtId="1" fontId="21" fillId="33" borderId="13" xfId="43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1" defaultTableStyle="TableStyleMedium9" defaultPivotStyle="PivotStyleLight16">
    <tableStyle name="Invisible" pivot="0" table="0" count="0" xr9:uid="{3E8F9179-A774-4383-AEA2-A4257A611C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95250</xdr:rowOff>
    </xdr:from>
    <xdr:to>
      <xdr:col>6</xdr:col>
      <xdr:colOff>1171575</xdr:colOff>
      <xdr:row>5</xdr:row>
      <xdr:rowOff>225799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N71"/>
  <sheetViews>
    <sheetView tabSelected="1" topLeftCell="A4" zoomScaleNormal="100" workbookViewId="0">
      <selection activeCell="K50" sqref="K50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9.140625" style="23"/>
    <col min="12" max="12" width="15.85546875" style="23" customWidth="1"/>
    <col min="13" max="13" width="15.7109375" style="23" bestFit="1" customWidth="1"/>
    <col min="14" max="14" width="12.5703125" style="23" bestFit="1" customWidth="1"/>
    <col min="15" max="16384" width="9.140625" style="23"/>
  </cols>
  <sheetData>
    <row r="2" spans="2:14">
      <c r="B2" s="195"/>
    </row>
    <row r="3" spans="2:14">
      <c r="B3" s="3"/>
      <c r="C3" s="15"/>
      <c r="D3" s="3"/>
      <c r="E3" s="3"/>
      <c r="F3" s="3"/>
      <c r="G3" s="3"/>
      <c r="H3" s="3"/>
    </row>
    <row r="4" spans="2:14">
      <c r="B4" s="3"/>
      <c r="C4" s="15"/>
      <c r="D4" s="3"/>
      <c r="E4" s="3" t="s">
        <v>0</v>
      </c>
      <c r="F4" s="3"/>
      <c r="G4" s="3" t="s">
        <v>0</v>
      </c>
      <c r="H4" s="3"/>
    </row>
    <row r="5" spans="2:14">
      <c r="B5" s="3"/>
      <c r="C5" s="15"/>
      <c r="D5" s="3"/>
      <c r="E5" s="3"/>
      <c r="F5" s="3"/>
      <c r="G5" s="3"/>
      <c r="H5" s="3"/>
    </row>
    <row r="6" spans="2:14" ht="20.25" customHeight="1">
      <c r="B6" s="215"/>
      <c r="C6" s="215"/>
      <c r="D6" s="215"/>
      <c r="E6" s="215"/>
      <c r="F6" s="215"/>
      <c r="G6" s="215"/>
      <c r="H6" s="215"/>
      <c r="I6" s="215"/>
    </row>
    <row r="7" spans="2:14">
      <c r="B7" s="215" t="s">
        <v>579</v>
      </c>
      <c r="C7" s="215"/>
      <c r="D7" s="215"/>
      <c r="E7" s="215"/>
      <c r="F7" s="215"/>
      <c r="G7" s="215"/>
      <c r="H7" s="215"/>
      <c r="I7" s="215"/>
    </row>
    <row r="8" spans="2:14" ht="12.75" thickBot="1">
      <c r="B8" s="216" t="s">
        <v>323</v>
      </c>
      <c r="C8" s="216"/>
      <c r="D8" s="216"/>
      <c r="E8" s="216"/>
      <c r="F8" s="216"/>
      <c r="G8" s="216"/>
      <c r="H8" s="216"/>
      <c r="I8" s="216"/>
    </row>
    <row r="9" spans="2:14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4">
      <c r="B10" s="5" t="s">
        <v>38</v>
      </c>
      <c r="C10" s="6" t="s">
        <v>148</v>
      </c>
      <c r="D10" s="6" t="s">
        <v>137</v>
      </c>
      <c r="E10" s="7" t="s">
        <v>231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136</v>
      </c>
    </row>
    <row r="11" spans="2:14">
      <c r="B11" s="97" t="s">
        <v>49</v>
      </c>
    </row>
    <row r="12" spans="2:14">
      <c r="B12" s="23" t="s">
        <v>594</v>
      </c>
      <c r="C12" s="211">
        <v>1250</v>
      </c>
      <c r="D12" s="26" t="s">
        <v>595</v>
      </c>
      <c r="E12" s="95" t="s">
        <v>596</v>
      </c>
      <c r="F12" s="15" t="s">
        <v>168</v>
      </c>
      <c r="G12" s="83" t="s">
        <v>597</v>
      </c>
      <c r="H12" s="15" t="s">
        <v>2</v>
      </c>
      <c r="I12" s="15" t="s">
        <v>598</v>
      </c>
      <c r="J12" s="88">
        <v>12</v>
      </c>
    </row>
    <row r="13" spans="2:14">
      <c r="B13" s="23" t="s">
        <v>416</v>
      </c>
      <c r="C13" s="211">
        <v>1000</v>
      </c>
      <c r="D13" s="26" t="s">
        <v>417</v>
      </c>
      <c r="E13" s="95" t="s">
        <v>424</v>
      </c>
      <c r="F13" s="15" t="s">
        <v>168</v>
      </c>
      <c r="G13" s="83" t="s">
        <v>418</v>
      </c>
      <c r="H13" s="15" t="s">
        <v>2</v>
      </c>
      <c r="I13" s="15" t="s">
        <v>419</v>
      </c>
      <c r="J13" s="88">
        <v>11.772</v>
      </c>
    </row>
    <row r="14" spans="2:14">
      <c r="B14" s="23" t="s">
        <v>402</v>
      </c>
      <c r="C14" s="211">
        <v>1000</v>
      </c>
      <c r="D14" s="26" t="s">
        <v>403</v>
      </c>
      <c r="E14" s="95" t="s">
        <v>423</v>
      </c>
      <c r="F14" s="15" t="s">
        <v>168</v>
      </c>
      <c r="G14" s="83" t="s">
        <v>340</v>
      </c>
      <c r="H14" s="15" t="s">
        <v>2</v>
      </c>
      <c r="I14" s="15" t="s">
        <v>404</v>
      </c>
      <c r="J14" s="88">
        <v>11.73</v>
      </c>
    </row>
    <row r="15" spans="2:14">
      <c r="B15" s="23" t="s">
        <v>374</v>
      </c>
      <c r="C15" s="211">
        <v>1000</v>
      </c>
      <c r="D15" s="26" t="s">
        <v>371</v>
      </c>
      <c r="E15" s="95" t="s">
        <v>422</v>
      </c>
      <c r="F15" s="15" t="s">
        <v>168</v>
      </c>
      <c r="G15" s="83" t="s">
        <v>375</v>
      </c>
      <c r="H15" s="15" t="s">
        <v>2</v>
      </c>
      <c r="I15" s="15" t="s">
        <v>376</v>
      </c>
      <c r="J15" s="88">
        <v>11.8017</v>
      </c>
      <c r="N15" s="205"/>
    </row>
    <row r="16" spans="2:14">
      <c r="B16" s="23" t="s">
        <v>354</v>
      </c>
      <c r="C16" s="211">
        <v>750</v>
      </c>
      <c r="D16" s="26" t="s">
        <v>339</v>
      </c>
      <c r="E16" s="95" t="s">
        <v>421</v>
      </c>
      <c r="F16" s="15" t="s">
        <v>168</v>
      </c>
      <c r="G16" s="83" t="s">
        <v>340</v>
      </c>
      <c r="H16" s="15" t="s">
        <v>2</v>
      </c>
      <c r="I16" s="15" t="s">
        <v>341</v>
      </c>
      <c r="J16" s="88">
        <v>11.69</v>
      </c>
      <c r="N16" s="205"/>
    </row>
    <row r="17" spans="2:14">
      <c r="B17" s="23" t="s">
        <v>294</v>
      </c>
      <c r="C17" s="211">
        <v>1250</v>
      </c>
      <c r="D17" s="26" t="s">
        <v>295</v>
      </c>
      <c r="E17" s="95">
        <v>46532</v>
      </c>
      <c r="F17" s="15" t="s">
        <v>168</v>
      </c>
      <c r="G17" s="83" t="s">
        <v>286</v>
      </c>
      <c r="H17" s="15" t="s">
        <v>2</v>
      </c>
      <c r="I17" s="15" t="s">
        <v>296</v>
      </c>
      <c r="J17" s="88">
        <v>9.8800000000000008</v>
      </c>
      <c r="N17" s="206"/>
    </row>
    <row r="18" spans="2:14">
      <c r="B18" s="23" t="s">
        <v>284</v>
      </c>
      <c r="C18" s="211">
        <v>1000</v>
      </c>
      <c r="D18" s="26" t="s">
        <v>285</v>
      </c>
      <c r="E18" s="95">
        <v>48345</v>
      </c>
      <c r="F18" s="15" t="s">
        <v>168</v>
      </c>
      <c r="G18" s="83" t="s">
        <v>286</v>
      </c>
      <c r="H18" s="15" t="s">
        <v>2</v>
      </c>
      <c r="I18" s="15" t="s">
        <v>287</v>
      </c>
      <c r="J18" s="88">
        <v>9.94</v>
      </c>
    </row>
    <row r="19" spans="2:14">
      <c r="B19" s="23" t="s">
        <v>273</v>
      </c>
      <c r="C19" s="211">
        <v>1250</v>
      </c>
      <c r="D19" s="26" t="s">
        <v>274</v>
      </c>
      <c r="E19" s="95">
        <v>46772</v>
      </c>
      <c r="F19" s="15" t="s">
        <v>168</v>
      </c>
      <c r="G19" s="83" t="s">
        <v>251</v>
      </c>
      <c r="H19" s="15" t="s">
        <v>2</v>
      </c>
      <c r="I19" s="15" t="s">
        <v>275</v>
      </c>
      <c r="J19" s="88">
        <v>10</v>
      </c>
    </row>
    <row r="20" spans="2:14">
      <c r="B20" s="23" t="s">
        <v>267</v>
      </c>
      <c r="C20" s="211">
        <v>1000</v>
      </c>
      <c r="D20" s="26" t="s">
        <v>268</v>
      </c>
      <c r="E20" s="95">
        <v>47060</v>
      </c>
      <c r="F20" s="15" t="s">
        <v>168</v>
      </c>
      <c r="G20" s="83" t="s">
        <v>248</v>
      </c>
      <c r="H20" s="15" t="s">
        <v>2</v>
      </c>
      <c r="I20" s="15" t="s">
        <v>269</v>
      </c>
      <c r="J20" s="88">
        <v>9.75</v>
      </c>
    </row>
    <row r="21" spans="2:14">
      <c r="B21" s="23" t="s">
        <v>262</v>
      </c>
      <c r="C21" s="211">
        <v>1000</v>
      </c>
      <c r="D21" s="26" t="s">
        <v>263</v>
      </c>
      <c r="E21" s="95">
        <v>47980</v>
      </c>
      <c r="F21" s="15" t="s">
        <v>168</v>
      </c>
      <c r="G21" s="83" t="s">
        <v>251</v>
      </c>
      <c r="H21" s="15" t="s">
        <v>2</v>
      </c>
      <c r="I21" s="15" t="s">
        <v>264</v>
      </c>
      <c r="J21" s="88">
        <v>10</v>
      </c>
    </row>
    <row r="22" spans="2:14">
      <c r="B22" s="23" t="s">
        <v>222</v>
      </c>
      <c r="C22" s="211">
        <v>1000</v>
      </c>
      <c r="D22" s="26" t="s">
        <v>220</v>
      </c>
      <c r="E22" s="95">
        <v>46652</v>
      </c>
      <c r="F22" s="15" t="s">
        <v>168</v>
      </c>
      <c r="G22" s="83" t="s">
        <v>252</v>
      </c>
      <c r="H22" s="15" t="s">
        <v>2</v>
      </c>
      <c r="I22" s="15" t="s">
        <v>221</v>
      </c>
      <c r="J22" s="88">
        <v>10.9</v>
      </c>
    </row>
    <row r="23" spans="2:14">
      <c r="B23" s="23" t="s">
        <v>190</v>
      </c>
      <c r="C23" s="211">
        <v>1000</v>
      </c>
      <c r="D23" s="26" t="s">
        <v>92</v>
      </c>
      <c r="E23" s="22" t="s">
        <v>420</v>
      </c>
      <c r="F23" s="15" t="s">
        <v>168</v>
      </c>
      <c r="G23" s="83" t="s">
        <v>251</v>
      </c>
      <c r="H23" s="15" t="s">
        <v>2</v>
      </c>
      <c r="I23" s="15" t="s">
        <v>191</v>
      </c>
      <c r="J23" s="88">
        <v>10.199999999999999</v>
      </c>
      <c r="M23" s="103"/>
    </row>
    <row r="24" spans="2:14">
      <c r="B24" s="23" t="s">
        <v>182</v>
      </c>
      <c r="C24" s="211">
        <v>1000</v>
      </c>
      <c r="D24" s="26" t="s">
        <v>183</v>
      </c>
      <c r="E24" s="95">
        <v>46156</v>
      </c>
      <c r="F24" s="15" t="s">
        <v>168</v>
      </c>
      <c r="G24" s="83" t="s">
        <v>251</v>
      </c>
      <c r="H24" s="15" t="s">
        <v>2</v>
      </c>
      <c r="I24" s="15" t="s">
        <v>184</v>
      </c>
      <c r="J24" s="88">
        <v>9.75</v>
      </c>
      <c r="M24" s="103"/>
    </row>
    <row r="25" spans="2:14">
      <c r="B25" s="23" t="s">
        <v>179</v>
      </c>
      <c r="C25" s="211">
        <v>1250</v>
      </c>
      <c r="D25" s="26" t="s">
        <v>180</v>
      </c>
      <c r="E25" s="95">
        <v>47148</v>
      </c>
      <c r="F25" s="15" t="s">
        <v>168</v>
      </c>
      <c r="G25" s="15" t="s">
        <v>250</v>
      </c>
      <c r="H25" s="15" t="s">
        <v>2</v>
      </c>
      <c r="I25" s="15" t="s">
        <v>181</v>
      </c>
      <c r="J25" s="88">
        <v>9.7799999999999994</v>
      </c>
      <c r="M25" s="103"/>
    </row>
    <row r="26" spans="2:14">
      <c r="B26" s="23" t="s">
        <v>176</v>
      </c>
      <c r="C26" s="211">
        <v>25</v>
      </c>
      <c r="D26" s="22" t="s">
        <v>177</v>
      </c>
      <c r="E26" s="95">
        <v>50753</v>
      </c>
      <c r="F26" s="15" t="s">
        <v>168</v>
      </c>
      <c r="G26" s="15" t="s">
        <v>249</v>
      </c>
      <c r="H26" s="15" t="s">
        <v>2</v>
      </c>
      <c r="I26" s="15" t="s">
        <v>178</v>
      </c>
      <c r="J26" s="88">
        <v>10</v>
      </c>
      <c r="M26" s="103"/>
    </row>
    <row r="27" spans="2:14">
      <c r="B27" s="3" t="s">
        <v>160</v>
      </c>
      <c r="C27" s="211">
        <v>20</v>
      </c>
      <c r="D27" s="26" t="s">
        <v>159</v>
      </c>
      <c r="E27" s="95">
        <v>46406</v>
      </c>
      <c r="F27" s="15" t="s">
        <v>43</v>
      </c>
      <c r="G27" s="15" t="s">
        <v>162</v>
      </c>
      <c r="H27" s="15" t="s">
        <v>2</v>
      </c>
      <c r="I27" s="15" t="s">
        <v>161</v>
      </c>
      <c r="J27" s="98">
        <v>10</v>
      </c>
      <c r="L27" s="99"/>
    </row>
    <row r="28" spans="2:14">
      <c r="B28" s="3" t="s">
        <v>156</v>
      </c>
      <c r="C28" s="211">
        <v>1000</v>
      </c>
      <c r="D28" s="26" t="s">
        <v>157</v>
      </c>
      <c r="E28" s="95">
        <v>46264</v>
      </c>
      <c r="F28" s="15" t="s">
        <v>43</v>
      </c>
      <c r="G28" s="83" t="s">
        <v>246</v>
      </c>
      <c r="H28" s="15" t="s">
        <v>2</v>
      </c>
      <c r="I28" s="15" t="s">
        <v>158</v>
      </c>
      <c r="J28" s="87">
        <v>9.32</v>
      </c>
      <c r="L28" s="99"/>
      <c r="M28" s="101"/>
      <c r="N28" s="100"/>
    </row>
    <row r="29" spans="2:14">
      <c r="B29" s="3" t="s">
        <v>152</v>
      </c>
      <c r="C29" s="211">
        <v>30</v>
      </c>
      <c r="D29" s="26" t="s">
        <v>63</v>
      </c>
      <c r="E29" s="95">
        <v>46034</v>
      </c>
      <c r="F29" s="15" t="s">
        <v>43</v>
      </c>
      <c r="G29" s="83" t="s">
        <v>247</v>
      </c>
      <c r="H29" s="15" t="s">
        <v>2</v>
      </c>
      <c r="I29" s="15" t="s">
        <v>153</v>
      </c>
      <c r="J29" s="102">
        <v>9.5</v>
      </c>
      <c r="L29" s="99"/>
      <c r="M29" s="101"/>
      <c r="N29" s="100"/>
    </row>
    <row r="31" spans="2:14">
      <c r="B31" s="27" t="s">
        <v>48</v>
      </c>
      <c r="C31" s="15"/>
      <c r="D31" s="15"/>
      <c r="E31" s="22"/>
      <c r="G31" s="15"/>
      <c r="I31" s="15"/>
      <c r="J31" s="88"/>
    </row>
    <row r="32" spans="2:14" ht="15">
      <c r="B32" s="3" t="s">
        <v>429</v>
      </c>
      <c r="C32" s="211">
        <v>600</v>
      </c>
      <c r="D32" s="26" t="s">
        <v>426</v>
      </c>
      <c r="E32" s="95">
        <v>47437</v>
      </c>
      <c r="F32" s="15" t="s">
        <v>168</v>
      </c>
      <c r="G32" s="15" t="s">
        <v>430</v>
      </c>
      <c r="H32" s="15" t="s">
        <v>2</v>
      </c>
      <c r="I32" s="15" t="s">
        <v>431</v>
      </c>
      <c r="J32" s="88"/>
      <c r="L32"/>
      <c r="M32"/>
    </row>
    <row r="33" spans="2:13">
      <c r="B33" s="3" t="s">
        <v>425</v>
      </c>
      <c r="C33" s="211">
        <v>16300</v>
      </c>
      <c r="D33" s="26" t="s">
        <v>426</v>
      </c>
      <c r="E33" s="95">
        <v>47380</v>
      </c>
      <c r="F33" s="15" t="s">
        <v>168</v>
      </c>
      <c r="G33" s="15" t="s">
        <v>427</v>
      </c>
      <c r="H33" s="15" t="s">
        <v>1</v>
      </c>
      <c r="I33" s="15" t="s">
        <v>428</v>
      </c>
      <c r="J33" s="88"/>
      <c r="M33" s="212"/>
    </row>
    <row r="34" spans="2:13" ht="15">
      <c r="B34" s="3" t="s">
        <v>384</v>
      </c>
      <c r="C34" s="211">
        <v>9800</v>
      </c>
      <c r="D34" s="26" t="s">
        <v>385</v>
      </c>
      <c r="E34" s="95">
        <v>47196</v>
      </c>
      <c r="F34" s="15" t="s">
        <v>168</v>
      </c>
      <c r="G34" s="15" t="s">
        <v>386</v>
      </c>
      <c r="H34" s="15" t="s">
        <v>1</v>
      </c>
      <c r="I34" s="15" t="s">
        <v>387</v>
      </c>
      <c r="J34" s="88"/>
      <c r="L34"/>
      <c r="M34"/>
    </row>
    <row r="35" spans="2:13" ht="15">
      <c r="B35" s="3" t="s">
        <v>383</v>
      </c>
      <c r="C35" s="211">
        <v>1000</v>
      </c>
      <c r="D35" s="26" t="s">
        <v>367</v>
      </c>
      <c r="E35" s="95">
        <v>50683</v>
      </c>
      <c r="F35" s="15" t="s">
        <v>168</v>
      </c>
      <c r="G35" s="15" t="s">
        <v>368</v>
      </c>
      <c r="H35" s="15" t="s">
        <v>2</v>
      </c>
      <c r="I35" s="15" t="s">
        <v>369</v>
      </c>
      <c r="J35" s="88"/>
      <c r="L35"/>
      <c r="M35"/>
    </row>
    <row r="36" spans="2:13" ht="15">
      <c r="B36" s="3" t="s">
        <v>363</v>
      </c>
      <c r="C36" s="211">
        <v>12100</v>
      </c>
      <c r="D36" s="26" t="s">
        <v>364</v>
      </c>
      <c r="E36" s="95">
        <v>47001</v>
      </c>
      <c r="F36" s="15" t="s">
        <v>168</v>
      </c>
      <c r="G36" s="15" t="s">
        <v>365</v>
      </c>
      <c r="H36" s="15" t="s">
        <v>1</v>
      </c>
      <c r="I36" s="15" t="s">
        <v>366</v>
      </c>
      <c r="J36" s="88"/>
      <c r="L36"/>
      <c r="M36"/>
    </row>
    <row r="37" spans="2:13" ht="15">
      <c r="B37" s="3" t="s">
        <v>347</v>
      </c>
      <c r="C37" s="211">
        <v>900</v>
      </c>
      <c r="D37" s="26" t="s">
        <v>348</v>
      </c>
      <c r="E37" s="95">
        <v>50578</v>
      </c>
      <c r="F37" s="15" t="s">
        <v>168</v>
      </c>
      <c r="G37" s="15" t="s">
        <v>349</v>
      </c>
      <c r="H37" s="15" t="s">
        <v>2</v>
      </c>
      <c r="I37" s="15" t="s">
        <v>350</v>
      </c>
      <c r="J37" s="88"/>
      <c r="L37"/>
      <c r="M37"/>
    </row>
    <row r="38" spans="2:13" ht="15">
      <c r="B38" s="3" t="s">
        <v>351</v>
      </c>
      <c r="C38" s="211">
        <v>900</v>
      </c>
      <c r="D38" s="26" t="s">
        <v>348</v>
      </c>
      <c r="E38" s="95">
        <v>49474</v>
      </c>
      <c r="F38" s="15" t="s">
        <v>168</v>
      </c>
      <c r="G38" s="15" t="s">
        <v>352</v>
      </c>
      <c r="H38" s="15" t="s">
        <v>2</v>
      </c>
      <c r="I38" s="15" t="s">
        <v>353</v>
      </c>
      <c r="J38" s="88"/>
      <c r="L38"/>
      <c r="M38"/>
    </row>
    <row r="39" spans="2:13" ht="15">
      <c r="B39" s="3" t="s">
        <v>342</v>
      </c>
      <c r="C39" s="211">
        <v>5750</v>
      </c>
      <c r="D39" s="26" t="s">
        <v>343</v>
      </c>
      <c r="E39" s="95">
        <v>47816</v>
      </c>
      <c r="F39" s="15" t="s">
        <v>168</v>
      </c>
      <c r="G39" s="15" t="s">
        <v>344</v>
      </c>
      <c r="H39" s="15" t="s">
        <v>2</v>
      </c>
      <c r="I39" s="15" t="s">
        <v>345</v>
      </c>
      <c r="J39" s="88"/>
      <c r="L39"/>
      <c r="M39"/>
    </row>
    <row r="40" spans="2:13" ht="15">
      <c r="B40" s="3" t="s">
        <v>335</v>
      </c>
      <c r="C40" s="211">
        <v>1250</v>
      </c>
      <c r="D40" s="26" t="s">
        <v>336</v>
      </c>
      <c r="E40" s="95">
        <v>48624</v>
      </c>
      <c r="F40" s="15" t="s">
        <v>168</v>
      </c>
      <c r="G40" s="15" t="s">
        <v>337</v>
      </c>
      <c r="H40" s="15" t="s">
        <v>2</v>
      </c>
      <c r="I40" s="15" t="s">
        <v>338</v>
      </c>
      <c r="J40" s="88"/>
      <c r="L40"/>
      <c r="M40"/>
    </row>
    <row r="41" spans="2:13" ht="15">
      <c r="B41" s="3" t="s">
        <v>318</v>
      </c>
      <c r="C41" s="211">
        <v>15650</v>
      </c>
      <c r="D41" s="26" t="s">
        <v>319</v>
      </c>
      <c r="E41" s="95">
        <v>46825</v>
      </c>
      <c r="F41" s="15" t="s">
        <v>168</v>
      </c>
      <c r="G41" s="15" t="s">
        <v>320</v>
      </c>
      <c r="H41" s="15" t="s">
        <v>1</v>
      </c>
      <c r="I41" s="15" t="s">
        <v>321</v>
      </c>
      <c r="J41" s="88"/>
      <c r="L41"/>
      <c r="M41"/>
    </row>
    <row r="42" spans="2:13" ht="15">
      <c r="B42" s="3" t="s">
        <v>297</v>
      </c>
      <c r="C42" s="211">
        <v>11970</v>
      </c>
      <c r="D42" s="26" t="s">
        <v>298</v>
      </c>
      <c r="E42" s="95">
        <v>46656</v>
      </c>
      <c r="F42" s="15" t="s">
        <v>168</v>
      </c>
      <c r="G42" s="15" t="s">
        <v>299</v>
      </c>
      <c r="H42" s="15" t="s">
        <v>1</v>
      </c>
      <c r="I42" s="15" t="s">
        <v>300</v>
      </c>
      <c r="J42" s="88"/>
      <c r="L42"/>
      <c r="M42"/>
    </row>
    <row r="43" spans="2:13" ht="15">
      <c r="B43" s="3" t="s">
        <v>279</v>
      </c>
      <c r="C43" s="211">
        <v>16150</v>
      </c>
      <c r="D43" s="26" t="s">
        <v>278</v>
      </c>
      <c r="E43" s="95">
        <v>46461</v>
      </c>
      <c r="F43" s="15" t="s">
        <v>168</v>
      </c>
      <c r="G43" s="15" t="s">
        <v>277</v>
      </c>
      <c r="H43" s="15" t="s">
        <v>1</v>
      </c>
      <c r="I43" s="15" t="s">
        <v>276</v>
      </c>
      <c r="J43" s="88"/>
      <c r="L43"/>
      <c r="M43"/>
    </row>
    <row r="44" spans="2:13" ht="15">
      <c r="B44" s="3" t="s">
        <v>282</v>
      </c>
      <c r="C44" s="211">
        <v>250</v>
      </c>
      <c r="D44" s="26" t="s">
        <v>283</v>
      </c>
      <c r="E44" s="95">
        <v>48991</v>
      </c>
      <c r="F44" s="15" t="s">
        <v>168</v>
      </c>
      <c r="G44" s="15" t="s">
        <v>281</v>
      </c>
      <c r="H44" s="15" t="s">
        <v>2</v>
      </c>
      <c r="I44" s="15" t="s">
        <v>280</v>
      </c>
      <c r="J44" s="88"/>
      <c r="L44"/>
      <c r="M44"/>
    </row>
    <row r="45" spans="2:13" ht="15">
      <c r="B45" s="3" t="s">
        <v>237</v>
      </c>
      <c r="C45" s="211">
        <v>24166</v>
      </c>
      <c r="D45" s="26" t="s">
        <v>322</v>
      </c>
      <c r="E45" s="95">
        <v>46041</v>
      </c>
      <c r="F45" s="15" t="s">
        <v>168</v>
      </c>
      <c r="G45" s="15" t="s">
        <v>239</v>
      </c>
      <c r="H45" s="15" t="s">
        <v>1</v>
      </c>
      <c r="I45" s="15" t="s">
        <v>240</v>
      </c>
      <c r="J45" s="88"/>
      <c r="L45"/>
      <c r="M45"/>
    </row>
    <row r="46" spans="2:13" ht="15">
      <c r="B46" s="3" t="s">
        <v>238</v>
      </c>
      <c r="C46" s="211">
        <v>1000</v>
      </c>
      <c r="D46" s="26" t="s">
        <v>241</v>
      </c>
      <c r="E46" s="95">
        <v>47898</v>
      </c>
      <c r="F46" s="15" t="s">
        <v>168</v>
      </c>
      <c r="G46" s="15" t="s">
        <v>242</v>
      </c>
      <c r="H46" s="15" t="s">
        <v>2</v>
      </c>
      <c r="I46" s="15" t="s">
        <v>253</v>
      </c>
      <c r="J46" s="88"/>
      <c r="L46"/>
      <c r="M46"/>
    </row>
    <row r="47" spans="2:13" ht="15">
      <c r="B47" s="3" t="s">
        <v>187</v>
      </c>
      <c r="C47" s="211">
        <v>3350</v>
      </c>
      <c r="D47" s="26" t="s">
        <v>188</v>
      </c>
      <c r="E47" s="95">
        <v>47414</v>
      </c>
      <c r="F47" s="15" t="s">
        <v>168</v>
      </c>
      <c r="G47" s="15" t="s">
        <v>164</v>
      </c>
      <c r="H47" s="15" t="s">
        <v>2</v>
      </c>
      <c r="I47" s="15" t="s">
        <v>189</v>
      </c>
      <c r="J47" s="88"/>
      <c r="L47"/>
      <c r="M47"/>
    </row>
    <row r="48" spans="2:13" ht="15">
      <c r="B48" s="3" t="s">
        <v>166</v>
      </c>
      <c r="C48" s="211">
        <v>5000</v>
      </c>
      <c r="D48" s="26" t="s">
        <v>163</v>
      </c>
      <c r="E48" s="95">
        <v>46351</v>
      </c>
      <c r="F48" s="15" t="s">
        <v>43</v>
      </c>
      <c r="G48" s="15" t="s">
        <v>243</v>
      </c>
      <c r="H48" s="15" t="s">
        <v>2</v>
      </c>
      <c r="I48" s="15" t="s">
        <v>165</v>
      </c>
      <c r="J48" s="88"/>
      <c r="L48"/>
      <c r="M48"/>
    </row>
    <row r="49" spans="1:13" ht="15">
      <c r="A49" s="3"/>
      <c r="B49" s="3" t="s">
        <v>155</v>
      </c>
      <c r="C49" s="211">
        <v>3300</v>
      </c>
      <c r="D49" s="26" t="s">
        <v>151</v>
      </c>
      <c r="E49" s="95">
        <v>46926</v>
      </c>
      <c r="F49" s="15" t="s">
        <v>43</v>
      </c>
      <c r="G49" s="15" t="s">
        <v>244</v>
      </c>
      <c r="H49" s="15" t="s">
        <v>2</v>
      </c>
      <c r="I49" s="15" t="s">
        <v>154</v>
      </c>
      <c r="J49" s="88"/>
      <c r="L49"/>
      <c r="M49"/>
    </row>
    <row r="50" spans="1:13" ht="15">
      <c r="B50" s="3" t="s">
        <v>149</v>
      </c>
      <c r="C50" s="211">
        <v>1650</v>
      </c>
      <c r="D50" s="22" t="s">
        <v>138</v>
      </c>
      <c r="E50" s="95">
        <v>46300</v>
      </c>
      <c r="F50" s="15" t="s">
        <v>43</v>
      </c>
      <c r="G50" s="15" t="s">
        <v>245</v>
      </c>
      <c r="H50" s="15" t="s">
        <v>2</v>
      </c>
      <c r="I50" s="15" t="s">
        <v>52</v>
      </c>
      <c r="J50" s="88"/>
      <c r="L50"/>
      <c r="M50"/>
    </row>
    <row r="51" spans="1:13" ht="15">
      <c r="B51" s="3" t="s">
        <v>469</v>
      </c>
      <c r="C51" s="211">
        <v>800</v>
      </c>
      <c r="D51" s="22" t="s">
        <v>460</v>
      </c>
      <c r="E51" s="95">
        <v>46546</v>
      </c>
      <c r="F51" s="15" t="s">
        <v>168</v>
      </c>
      <c r="G51" s="15" t="s">
        <v>461</v>
      </c>
      <c r="H51" s="15" t="s">
        <v>1</v>
      </c>
      <c r="I51" s="15" t="s">
        <v>462</v>
      </c>
      <c r="J51" s="88"/>
      <c r="L51"/>
      <c r="M51"/>
    </row>
    <row r="52" spans="1:13" ht="15">
      <c r="B52" s="3" t="s">
        <v>469</v>
      </c>
      <c r="C52" s="211">
        <v>750</v>
      </c>
      <c r="D52" s="22" t="s">
        <v>465</v>
      </c>
      <c r="E52" s="95">
        <v>46177</v>
      </c>
      <c r="F52" s="15" t="s">
        <v>168</v>
      </c>
      <c r="G52" s="15" t="s">
        <v>464</v>
      </c>
      <c r="H52" s="15" t="s">
        <v>1</v>
      </c>
      <c r="I52" s="15" t="s">
        <v>463</v>
      </c>
      <c r="J52" s="88"/>
      <c r="L52"/>
      <c r="M52"/>
    </row>
    <row r="53" spans="1:13">
      <c r="B53" s="3" t="s">
        <v>469</v>
      </c>
      <c r="C53" s="211">
        <v>750</v>
      </c>
      <c r="D53" s="22" t="s">
        <v>468</v>
      </c>
      <c r="E53" s="95">
        <v>45975</v>
      </c>
      <c r="F53" s="15" t="s">
        <v>168</v>
      </c>
      <c r="G53" s="15" t="s">
        <v>467</v>
      </c>
      <c r="H53" s="15" t="s">
        <v>1</v>
      </c>
      <c r="I53" s="15" t="s">
        <v>466</v>
      </c>
      <c r="J53" s="88"/>
    </row>
    <row r="54" spans="1:13">
      <c r="B54" s="3"/>
      <c r="C54" s="50"/>
      <c r="D54" s="22"/>
      <c r="E54" s="95"/>
      <c r="F54" s="15"/>
      <c r="G54" s="15"/>
      <c r="H54" s="15"/>
      <c r="I54" s="15"/>
      <c r="J54" s="88"/>
    </row>
    <row r="55" spans="1:13">
      <c r="B55" s="27" t="s">
        <v>53</v>
      </c>
      <c r="C55" s="15"/>
      <c r="D55" s="15"/>
      <c r="I55" s="15"/>
      <c r="J55" s="88"/>
    </row>
    <row r="56" spans="1:13">
      <c r="B56" s="3" t="s">
        <v>599</v>
      </c>
      <c r="C56" s="211">
        <v>800</v>
      </c>
      <c r="D56" s="22" t="s">
        <v>470</v>
      </c>
      <c r="E56" s="95">
        <v>47731</v>
      </c>
      <c r="F56" s="15" t="s">
        <v>168</v>
      </c>
      <c r="G56" s="15" t="s">
        <v>471</v>
      </c>
      <c r="H56" s="15" t="s">
        <v>1</v>
      </c>
      <c r="I56" s="15" t="s">
        <v>600</v>
      </c>
      <c r="J56" s="88">
        <v>1.04</v>
      </c>
    </row>
    <row r="57" spans="1:13">
      <c r="B57" s="3" t="s">
        <v>456</v>
      </c>
      <c r="C57" s="211">
        <v>300</v>
      </c>
      <c r="D57" s="22" t="s">
        <v>457</v>
      </c>
      <c r="E57" s="95">
        <v>50329</v>
      </c>
      <c r="F57" s="15" t="s">
        <v>168</v>
      </c>
      <c r="G57" s="83" t="s">
        <v>458</v>
      </c>
      <c r="H57" s="15" t="s">
        <v>2</v>
      </c>
      <c r="I57" s="15" t="s">
        <v>459</v>
      </c>
      <c r="J57" s="88">
        <v>1</v>
      </c>
    </row>
    <row r="58" spans="1:13">
      <c r="B58" s="3"/>
      <c r="C58" s="211"/>
      <c r="D58" s="22"/>
      <c r="E58" s="95"/>
      <c r="F58" s="15"/>
      <c r="G58" s="15"/>
      <c r="H58" s="15"/>
      <c r="I58" s="15"/>
      <c r="J58" s="88"/>
    </row>
    <row r="59" spans="1:13">
      <c r="B59" s="27" t="s">
        <v>288</v>
      </c>
      <c r="C59" s="211"/>
      <c r="D59" s="22"/>
      <c r="E59" s="95"/>
      <c r="F59" s="15"/>
      <c r="G59" s="15"/>
      <c r="H59" s="15"/>
      <c r="I59" s="15"/>
      <c r="J59" s="88"/>
    </row>
    <row r="60" spans="1:13">
      <c r="B60" s="3" t="s">
        <v>370</v>
      </c>
      <c r="C60" s="211">
        <v>160</v>
      </c>
      <c r="D60" s="22" t="s">
        <v>371</v>
      </c>
      <c r="E60" s="95">
        <v>47049</v>
      </c>
      <c r="F60" s="15" t="s">
        <v>168</v>
      </c>
      <c r="G60" s="15" t="s">
        <v>372</v>
      </c>
      <c r="H60" s="15" t="s">
        <v>2</v>
      </c>
      <c r="I60" s="15" t="s">
        <v>373</v>
      </c>
      <c r="J60" s="88">
        <v>11.75625</v>
      </c>
    </row>
    <row r="61" spans="1:13" ht="12.75" thickBot="1">
      <c r="B61" s="3" t="s">
        <v>289</v>
      </c>
      <c r="C61" s="211">
        <v>210</v>
      </c>
      <c r="D61" s="22" t="s">
        <v>290</v>
      </c>
      <c r="E61" s="95">
        <v>46483</v>
      </c>
      <c r="F61" s="15" t="s">
        <v>168</v>
      </c>
      <c r="G61" s="15" t="s">
        <v>292</v>
      </c>
      <c r="H61" s="15" t="s">
        <v>2</v>
      </c>
      <c r="I61" s="15" t="s">
        <v>291</v>
      </c>
      <c r="J61" s="88">
        <v>9</v>
      </c>
    </row>
    <row r="62" spans="1:13">
      <c r="B62" s="8"/>
      <c r="C62" s="33"/>
      <c r="D62" s="8"/>
      <c r="E62" s="8"/>
      <c r="F62" s="8"/>
      <c r="G62" s="8"/>
      <c r="H62" s="8"/>
      <c r="I62" s="8"/>
      <c r="J62" s="8"/>
    </row>
    <row r="63" spans="1:13">
      <c r="B63" s="10"/>
      <c r="C63" s="34"/>
      <c r="D63" s="10"/>
      <c r="E63" s="10"/>
      <c r="F63" s="10" t="s">
        <v>145</v>
      </c>
      <c r="G63" s="10"/>
      <c r="H63" s="10"/>
      <c r="I63" s="10"/>
      <c r="J63" s="10"/>
    </row>
    <row r="64" spans="1:13">
      <c r="B64" s="10"/>
      <c r="C64" s="34"/>
      <c r="D64" s="10"/>
      <c r="E64" s="10"/>
      <c r="F64" s="10" t="s">
        <v>146</v>
      </c>
      <c r="G64" s="10"/>
      <c r="H64" s="10"/>
      <c r="I64" s="10"/>
      <c r="J64" s="10"/>
    </row>
    <row r="65" spans="2:10">
      <c r="B65" s="9" t="s">
        <v>44</v>
      </c>
      <c r="C65" s="34"/>
      <c r="D65" s="10"/>
      <c r="E65" s="10"/>
      <c r="F65" s="10" t="s">
        <v>147</v>
      </c>
      <c r="G65" s="10"/>
      <c r="H65" s="10"/>
      <c r="I65" s="10"/>
      <c r="J65" s="10"/>
    </row>
    <row r="66" spans="2:10">
      <c r="B66" s="10" t="s">
        <v>143</v>
      </c>
      <c r="C66" s="10"/>
      <c r="D66" s="10"/>
      <c r="E66" s="10"/>
      <c r="F66" s="10"/>
      <c r="G66" s="10"/>
      <c r="H66" s="10"/>
      <c r="I66" s="96"/>
    </row>
    <row r="67" spans="2:10">
      <c r="B67" s="104" t="s">
        <v>144</v>
      </c>
      <c r="C67" s="10"/>
      <c r="D67" s="10"/>
      <c r="E67" s="10"/>
      <c r="F67" s="10" t="s">
        <v>186</v>
      </c>
      <c r="G67" s="10"/>
      <c r="H67" s="10"/>
      <c r="I67" s="96"/>
    </row>
    <row r="68" spans="2:10">
      <c r="B68" s="12" t="s">
        <v>415</v>
      </c>
      <c r="C68" s="10"/>
      <c r="D68" s="11"/>
      <c r="E68" s="11"/>
      <c r="F68" s="11"/>
      <c r="G68" s="11"/>
      <c r="H68" s="11"/>
      <c r="I68" s="96"/>
    </row>
    <row r="69" spans="2:10">
      <c r="C69" s="34"/>
      <c r="D69" s="10"/>
      <c r="E69" s="10"/>
      <c r="F69" s="12" t="s">
        <v>171</v>
      </c>
      <c r="G69" s="11"/>
      <c r="H69" s="11"/>
      <c r="I69" s="11"/>
      <c r="J69" s="11"/>
    </row>
    <row r="70" spans="2:10" ht="12.75" thickBot="1">
      <c r="B70" s="13"/>
      <c r="C70" s="35"/>
      <c r="D70" s="13"/>
      <c r="E70" s="13"/>
      <c r="F70" s="13"/>
      <c r="G70" s="13"/>
      <c r="H70" s="13"/>
      <c r="I70" s="13"/>
      <c r="J70" s="13"/>
    </row>
    <row r="71" spans="2:10">
      <c r="B71" s="3"/>
      <c r="C71" s="15"/>
      <c r="D71" s="3"/>
      <c r="E71" s="3"/>
      <c r="F71" s="3"/>
      <c r="G71" s="3"/>
      <c r="H71" s="3"/>
      <c r="I71" s="3"/>
      <c r="J71" s="3"/>
    </row>
  </sheetData>
  <sortState xmlns:xlrd2="http://schemas.microsoft.com/office/spreadsheetml/2017/richdata2" ref="L32:M50">
    <sortCondition descending="1" ref="L32:L50"/>
  </sortState>
  <mergeCells count="3">
    <mergeCell ref="B6:I6"/>
    <mergeCell ref="B7:I7"/>
    <mergeCell ref="B8:I8"/>
  </mergeCells>
  <hyperlinks>
    <hyperlink ref="B67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7"/>
  <sheetViews>
    <sheetView zoomScaleNormal="100" workbookViewId="0">
      <selection activeCell="I32" sqref="I32"/>
    </sheetView>
  </sheetViews>
  <sheetFormatPr defaultColWidth="9.140625" defaultRowHeight="11.25"/>
  <cols>
    <col min="1" max="1" width="5.140625" style="124" customWidth="1"/>
    <col min="2" max="2" width="46.42578125" style="126" bestFit="1" customWidth="1"/>
    <col min="3" max="3" width="18.85546875" style="126" customWidth="1"/>
    <col min="4" max="4" width="22.28515625" style="126" customWidth="1"/>
    <col min="5" max="5" width="24.42578125" style="147" customWidth="1"/>
    <col min="6" max="6" width="26.7109375" style="126" customWidth="1"/>
    <col min="7" max="7" width="9.5703125" style="124" customWidth="1"/>
    <col min="8" max="9" width="9.140625" style="124"/>
    <col min="10" max="10" width="16.28515625" style="124" customWidth="1"/>
    <col min="11" max="11" width="29.85546875" style="124" customWidth="1"/>
    <col min="12" max="16384" width="9.140625" style="124"/>
  </cols>
  <sheetData>
    <row r="2" spans="1:11">
      <c r="B2" s="125" t="s">
        <v>3</v>
      </c>
      <c r="D2" s="127"/>
      <c r="E2" s="127"/>
      <c r="F2" s="128"/>
      <c r="G2" s="129"/>
    </row>
    <row r="3" spans="1:11">
      <c r="B3" s="130"/>
      <c r="C3" s="127"/>
      <c r="D3" s="127"/>
      <c r="E3" s="127"/>
      <c r="F3" s="128"/>
    </row>
    <row r="4" spans="1:11">
      <c r="B4" s="125" t="s">
        <v>37</v>
      </c>
      <c r="C4" s="127"/>
      <c r="D4" s="2" t="s">
        <v>575</v>
      </c>
      <c r="E4" s="131"/>
      <c r="F4" s="127"/>
    </row>
    <row r="5" spans="1:11">
      <c r="B5" s="2"/>
      <c r="C5" s="2"/>
      <c r="D5" s="2"/>
      <c r="E5" s="2"/>
      <c r="F5" s="2"/>
      <c r="G5" s="2"/>
    </row>
    <row r="6" spans="1:11">
      <c r="B6" s="132" t="s">
        <v>576</v>
      </c>
      <c r="C6" s="129"/>
      <c r="E6" s="2"/>
      <c r="F6" s="2"/>
      <c r="G6" s="2"/>
    </row>
    <row r="7" spans="1:11">
      <c r="A7" s="2"/>
      <c r="B7" s="2"/>
      <c r="C7" s="2"/>
      <c r="D7" s="2"/>
      <c r="E7" s="133"/>
      <c r="F7" s="2"/>
    </row>
    <row r="8" spans="1:11">
      <c r="A8" s="2"/>
      <c r="B8" s="2"/>
      <c r="C8" s="127"/>
      <c r="D8" s="2"/>
      <c r="E8" s="133"/>
      <c r="F8" s="2"/>
    </row>
    <row r="9" spans="1:11">
      <c r="A9" s="2"/>
      <c r="B9" s="134" t="s">
        <v>4</v>
      </c>
      <c r="C9" s="135"/>
      <c r="D9" s="136"/>
      <c r="E9" s="133"/>
    </row>
    <row r="10" spans="1:11">
      <c r="A10" s="2"/>
      <c r="B10" s="51" t="s">
        <v>192</v>
      </c>
      <c r="C10" s="137"/>
      <c r="D10" s="54" t="s">
        <v>577</v>
      </c>
      <c r="E10" s="138"/>
      <c r="F10" s="2"/>
    </row>
    <row r="11" spans="1:11">
      <c r="A11" s="2"/>
      <c r="B11" s="56" t="s">
        <v>193</v>
      </c>
      <c r="C11" s="139"/>
      <c r="D11" s="213">
        <v>157867</v>
      </c>
      <c r="E11" s="138"/>
      <c r="F11" s="2"/>
    </row>
    <row r="12" spans="1:11">
      <c r="A12" s="2"/>
      <c r="B12" s="56" t="s">
        <v>5</v>
      </c>
      <c r="C12" s="139"/>
      <c r="D12" s="54" t="s">
        <v>578</v>
      </c>
      <c r="E12" s="133"/>
      <c r="F12" s="140"/>
      <c r="K12" s="141"/>
    </row>
    <row r="13" spans="1:11">
      <c r="A13" s="2"/>
      <c r="B13" s="56" t="s">
        <v>194</v>
      </c>
      <c r="C13" s="139"/>
      <c r="D13" s="85">
        <v>0.52900000000000003</v>
      </c>
      <c r="E13" s="133"/>
      <c r="F13" s="2"/>
      <c r="K13" s="141"/>
    </row>
    <row r="14" spans="1:11">
      <c r="A14" s="2"/>
      <c r="B14" s="56" t="s">
        <v>195</v>
      </c>
      <c r="C14" s="139"/>
      <c r="D14" s="85">
        <v>0.60899999999999999</v>
      </c>
      <c r="E14" s="133"/>
      <c r="F14" s="2"/>
    </row>
    <row r="15" spans="1:11">
      <c r="A15" s="2"/>
      <c r="B15" s="56" t="s">
        <v>196</v>
      </c>
      <c r="C15" s="139"/>
      <c r="D15" s="214">
        <v>43</v>
      </c>
      <c r="E15" s="133"/>
      <c r="F15" s="2"/>
    </row>
    <row r="16" spans="1:11">
      <c r="A16" s="2"/>
      <c r="B16" s="56" t="s">
        <v>197</v>
      </c>
      <c r="C16" s="139"/>
      <c r="D16" s="85">
        <v>5.6000000000000001E-2</v>
      </c>
      <c r="E16" s="133"/>
      <c r="F16" s="2"/>
    </row>
    <row r="17" spans="1:12">
      <c r="A17" s="2"/>
      <c r="B17" s="56" t="s">
        <v>413</v>
      </c>
      <c r="C17" s="139"/>
      <c r="D17" s="214">
        <v>278</v>
      </c>
      <c r="E17" s="133"/>
      <c r="F17" s="2"/>
      <c r="K17" s="142"/>
    </row>
    <row r="18" spans="1:12">
      <c r="A18" s="2"/>
      <c r="B18" s="56" t="s">
        <v>414</v>
      </c>
      <c r="C18" s="139"/>
      <c r="D18" s="86">
        <v>4.2</v>
      </c>
      <c r="E18" s="133"/>
      <c r="F18" s="2"/>
    </row>
    <row r="19" spans="1:12">
      <c r="A19" s="2"/>
      <c r="B19" s="56" t="s">
        <v>346</v>
      </c>
      <c r="C19" s="139"/>
      <c r="D19" s="85">
        <v>0</v>
      </c>
      <c r="E19" s="133"/>
      <c r="F19" s="42"/>
    </row>
    <row r="20" spans="1:12">
      <c r="A20" s="2"/>
      <c r="B20" s="56" t="s">
        <v>223</v>
      </c>
      <c r="C20" s="139"/>
      <c r="D20" s="54">
        <v>329416674261.77576</v>
      </c>
      <c r="E20" s="143"/>
      <c r="F20" s="89"/>
      <c r="L20" s="141"/>
    </row>
    <row r="21" spans="1:12">
      <c r="A21" s="2"/>
      <c r="B21" s="56" t="s">
        <v>224</v>
      </c>
      <c r="C21" s="139"/>
      <c r="D21" s="54">
        <v>307480528025</v>
      </c>
      <c r="E21" s="143"/>
      <c r="F21" s="2"/>
    </row>
    <row r="22" spans="1:12">
      <c r="A22" s="2"/>
      <c r="B22" s="56" t="s">
        <v>225</v>
      </c>
      <c r="C22" s="139"/>
      <c r="D22" s="54">
        <v>15810672000</v>
      </c>
      <c r="E22" s="194"/>
      <c r="F22" s="203"/>
    </row>
    <row r="23" spans="1:12">
      <c r="A23" s="2"/>
      <c r="B23" s="56" t="s">
        <v>175</v>
      </c>
      <c r="C23" s="139"/>
      <c r="D23" s="85">
        <f>D22/D20</f>
        <v>4.7995967524812722E-2</v>
      </c>
      <c r="E23" s="143"/>
      <c r="F23" s="2"/>
      <c r="K23" s="144"/>
    </row>
    <row r="24" spans="1:12">
      <c r="A24" s="2"/>
      <c r="B24" s="56" t="s">
        <v>382</v>
      </c>
      <c r="C24" s="139"/>
      <c r="D24" s="85">
        <f>D20/D21</f>
        <v>1.0713415785307623</v>
      </c>
      <c r="E24" s="143"/>
      <c r="F24" s="2"/>
      <c r="K24" s="144"/>
    </row>
    <row r="25" spans="1:12">
      <c r="A25" s="2"/>
      <c r="B25" s="145" t="s">
        <v>64</v>
      </c>
      <c r="C25" s="146"/>
      <c r="D25" s="105">
        <v>1.0569999999999999</v>
      </c>
      <c r="E25" s="143"/>
      <c r="F25" s="2"/>
    </row>
    <row r="27" spans="1:12">
      <c r="K27" s="142"/>
      <c r="L27" s="148"/>
    </row>
    <row r="28" spans="1:12">
      <c r="A28" s="2"/>
      <c r="B28" s="149" t="s">
        <v>6</v>
      </c>
      <c r="C28" s="117" t="s">
        <v>7</v>
      </c>
      <c r="D28" s="91" t="s">
        <v>8</v>
      </c>
      <c r="E28" s="90" t="s">
        <v>9</v>
      </c>
      <c r="F28" s="92" t="s">
        <v>10</v>
      </c>
      <c r="K28" s="142"/>
    </row>
    <row r="29" spans="1:12">
      <c r="A29" s="2"/>
      <c r="B29" s="119" t="s">
        <v>258</v>
      </c>
      <c r="C29" s="150"/>
      <c r="D29" s="151"/>
      <c r="E29" s="152"/>
      <c r="F29" s="109"/>
      <c r="K29" s="153"/>
    </row>
    <row r="30" spans="1:12">
      <c r="A30" s="2"/>
      <c r="B30" s="119" t="s">
        <v>139</v>
      </c>
      <c r="C30" s="57">
        <v>193</v>
      </c>
      <c r="D30" s="75">
        <v>1.1999999999999999E-3</v>
      </c>
      <c r="E30" s="54" t="s">
        <v>472</v>
      </c>
      <c r="F30" s="76">
        <v>1.6000000000000001E-3</v>
      </c>
      <c r="K30" s="142"/>
    </row>
    <row r="31" spans="1:12">
      <c r="A31" s="2"/>
      <c r="B31" s="119" t="s">
        <v>34</v>
      </c>
      <c r="C31" s="57">
        <v>16</v>
      </c>
      <c r="D31" s="75">
        <v>1E-4</v>
      </c>
      <c r="E31" s="54" t="s">
        <v>473</v>
      </c>
      <c r="F31" s="76">
        <v>1E-4</v>
      </c>
      <c r="K31" s="142"/>
    </row>
    <row r="32" spans="1:12">
      <c r="A32" s="2"/>
      <c r="B32" s="119" t="s">
        <v>35</v>
      </c>
      <c r="C32" s="57">
        <v>0</v>
      </c>
      <c r="D32" s="75">
        <v>0</v>
      </c>
      <c r="E32" s="54" t="s">
        <v>474</v>
      </c>
      <c r="F32" s="76">
        <v>0</v>
      </c>
      <c r="K32" s="142"/>
    </row>
    <row r="33" spans="1:11">
      <c r="A33" s="2"/>
      <c r="B33" s="119" t="s">
        <v>36</v>
      </c>
      <c r="C33" s="77">
        <v>0</v>
      </c>
      <c r="D33" s="78">
        <v>0</v>
      </c>
      <c r="E33" s="54" t="s">
        <v>474</v>
      </c>
      <c r="F33" s="76">
        <v>0</v>
      </c>
      <c r="K33" s="142"/>
    </row>
    <row r="34" spans="1:11">
      <c r="A34" s="2"/>
      <c r="B34" s="123" t="s">
        <v>11</v>
      </c>
      <c r="C34" s="65">
        <v>209</v>
      </c>
      <c r="D34" s="79">
        <v>1.2999999999999999E-3</v>
      </c>
      <c r="E34" s="80" t="s">
        <v>475</v>
      </c>
      <c r="F34" s="81">
        <v>1.6999999999999999E-3</v>
      </c>
      <c r="K34" s="142"/>
    </row>
    <row r="35" spans="1:11">
      <c r="A35" s="2"/>
      <c r="B35" s="2" t="s">
        <v>65</v>
      </c>
      <c r="C35" s="28"/>
      <c r="D35" s="29"/>
      <c r="E35" s="30"/>
      <c r="F35" s="31"/>
      <c r="K35" s="142"/>
    </row>
    <row r="36" spans="1:11">
      <c r="A36" s="2"/>
      <c r="B36" s="139"/>
      <c r="C36" s="154"/>
      <c r="D36" s="76"/>
      <c r="E36" s="155"/>
      <c r="F36" s="58"/>
      <c r="K36" s="142"/>
    </row>
    <row r="37" spans="1:11">
      <c r="A37" s="2"/>
      <c r="B37" s="116" t="s">
        <v>12</v>
      </c>
      <c r="C37" s="117" t="s">
        <v>7</v>
      </c>
      <c r="D37" s="91" t="s">
        <v>8</v>
      </c>
      <c r="E37" s="117" t="s">
        <v>9</v>
      </c>
      <c r="F37" s="118" t="s">
        <v>10</v>
      </c>
      <c r="K37" s="142"/>
    </row>
    <row r="38" spans="1:11">
      <c r="A38" s="2"/>
      <c r="B38" s="119" t="s">
        <v>302</v>
      </c>
      <c r="C38" s="120">
        <v>189</v>
      </c>
      <c r="D38" s="76">
        <v>1.1999999999999999E-3</v>
      </c>
      <c r="E38" s="54" t="s">
        <v>476</v>
      </c>
      <c r="F38" s="59">
        <v>1.6000000000000001E-3</v>
      </c>
      <c r="K38" s="153"/>
    </row>
    <row r="39" spans="1:11">
      <c r="A39" s="2"/>
      <c r="B39" s="119" t="s">
        <v>303</v>
      </c>
      <c r="C39" s="120">
        <v>16</v>
      </c>
      <c r="D39" s="76">
        <v>1E-4</v>
      </c>
      <c r="E39" s="54" t="s">
        <v>473</v>
      </c>
      <c r="F39" s="59">
        <v>1E-4</v>
      </c>
    </row>
    <row r="40" spans="1:11">
      <c r="A40" s="2"/>
      <c r="B40" s="119" t="s">
        <v>304</v>
      </c>
      <c r="C40" s="120">
        <v>0</v>
      </c>
      <c r="D40" s="76">
        <v>0</v>
      </c>
      <c r="E40" s="54" t="s">
        <v>474</v>
      </c>
      <c r="F40" s="59">
        <v>0</v>
      </c>
    </row>
    <row r="41" spans="1:11">
      <c r="A41" s="2"/>
      <c r="B41" s="121" t="s">
        <v>305</v>
      </c>
      <c r="C41" s="122">
        <v>0</v>
      </c>
      <c r="D41" s="78">
        <v>0</v>
      </c>
      <c r="E41" s="62" t="s">
        <v>474</v>
      </c>
      <c r="F41" s="63">
        <v>0</v>
      </c>
    </row>
    <row r="42" spans="1:11">
      <c r="A42" s="2"/>
      <c r="B42" s="119" t="s">
        <v>306</v>
      </c>
      <c r="C42" s="120">
        <v>4</v>
      </c>
      <c r="D42" s="76">
        <v>0</v>
      </c>
      <c r="E42" s="54" t="s">
        <v>477</v>
      </c>
      <c r="F42" s="59">
        <v>0</v>
      </c>
    </row>
    <row r="43" spans="1:11">
      <c r="A43" s="2"/>
      <c r="B43" s="119" t="s">
        <v>307</v>
      </c>
      <c r="C43" s="120">
        <v>0</v>
      </c>
      <c r="D43" s="76">
        <v>0</v>
      </c>
      <c r="E43" s="54" t="s">
        <v>474</v>
      </c>
      <c r="F43" s="59">
        <v>0</v>
      </c>
    </row>
    <row r="44" spans="1:11">
      <c r="A44" s="2"/>
      <c r="B44" s="119" t="s">
        <v>308</v>
      </c>
      <c r="C44" s="120">
        <v>0</v>
      </c>
      <c r="D44" s="76">
        <v>0</v>
      </c>
      <c r="E44" s="54" t="s">
        <v>474</v>
      </c>
      <c r="F44" s="59">
        <v>0</v>
      </c>
    </row>
    <row r="45" spans="1:11">
      <c r="A45" s="2"/>
      <c r="B45" s="121" t="s">
        <v>309</v>
      </c>
      <c r="C45" s="122">
        <v>0</v>
      </c>
      <c r="D45" s="78">
        <v>0</v>
      </c>
      <c r="E45" s="62" t="s">
        <v>474</v>
      </c>
      <c r="F45" s="78">
        <v>0</v>
      </c>
    </row>
    <row r="46" spans="1:11">
      <c r="A46" s="2"/>
      <c r="B46" s="123" t="s">
        <v>11</v>
      </c>
      <c r="C46" s="65">
        <v>209</v>
      </c>
      <c r="D46" s="79">
        <v>1.2999999999999999E-3</v>
      </c>
      <c r="E46" s="80" t="s">
        <v>475</v>
      </c>
      <c r="F46" s="81">
        <v>1.6999999999999999E-3</v>
      </c>
    </row>
    <row r="47" spans="1:11">
      <c r="A47" s="2"/>
      <c r="B47" s="2" t="s">
        <v>65</v>
      </c>
      <c r="C47" s="2"/>
      <c r="D47" s="133"/>
      <c r="E47" s="133"/>
      <c r="F47" s="2"/>
    </row>
    <row r="49" spans="1:6">
      <c r="A49" s="2"/>
      <c r="B49" s="149" t="s">
        <v>13</v>
      </c>
      <c r="C49" s="117" t="s">
        <v>7</v>
      </c>
      <c r="D49" s="91" t="s">
        <v>8</v>
      </c>
      <c r="E49" s="117" t="s">
        <v>9</v>
      </c>
      <c r="F49" s="92" t="s">
        <v>10</v>
      </c>
    </row>
    <row r="50" spans="1:6">
      <c r="A50" s="2"/>
      <c r="B50" s="51" t="s">
        <v>74</v>
      </c>
      <c r="C50" s="120">
        <v>40640</v>
      </c>
      <c r="D50" s="76">
        <v>0.25740000000000002</v>
      </c>
      <c r="E50" s="54" t="s">
        <v>478</v>
      </c>
      <c r="F50" s="76">
        <v>0.1179</v>
      </c>
    </row>
    <row r="51" spans="1:6">
      <c r="A51" s="2"/>
      <c r="B51" s="56" t="s">
        <v>75</v>
      </c>
      <c r="C51" s="120">
        <v>11139</v>
      </c>
      <c r="D51" s="76">
        <v>7.0599999999999996E-2</v>
      </c>
      <c r="E51" s="54" t="s">
        <v>479</v>
      </c>
      <c r="F51" s="76">
        <v>5.62E-2</v>
      </c>
    </row>
    <row r="52" spans="1:6">
      <c r="A52" s="2"/>
      <c r="B52" s="56" t="s">
        <v>76</v>
      </c>
      <c r="C52" s="120">
        <v>11763</v>
      </c>
      <c r="D52" s="76">
        <v>7.4499999999999997E-2</v>
      </c>
      <c r="E52" s="54" t="s">
        <v>480</v>
      </c>
      <c r="F52" s="76">
        <v>6.7599999999999993E-2</v>
      </c>
    </row>
    <row r="53" spans="1:6">
      <c r="A53" s="2"/>
      <c r="B53" s="56" t="s">
        <v>77</v>
      </c>
      <c r="C53" s="120">
        <v>11805</v>
      </c>
      <c r="D53" s="76">
        <v>7.4800000000000005E-2</v>
      </c>
      <c r="E53" s="54" t="s">
        <v>481</v>
      </c>
      <c r="F53" s="76">
        <v>7.5200000000000003E-2</v>
      </c>
    </row>
    <row r="54" spans="1:6">
      <c r="A54" s="2"/>
      <c r="B54" s="56" t="s">
        <v>78</v>
      </c>
      <c r="C54" s="120">
        <v>11843</v>
      </c>
      <c r="D54" s="76">
        <v>7.4999999999999997E-2</v>
      </c>
      <c r="E54" s="54" t="s">
        <v>482</v>
      </c>
      <c r="F54" s="76">
        <v>8.1199999999999994E-2</v>
      </c>
    </row>
    <row r="55" spans="1:6">
      <c r="A55" s="2"/>
      <c r="B55" s="56" t="s">
        <v>79</v>
      </c>
      <c r="C55" s="120">
        <v>12391</v>
      </c>
      <c r="D55" s="76">
        <v>7.85E-2</v>
      </c>
      <c r="E55" s="54" t="s">
        <v>483</v>
      </c>
      <c r="F55" s="76">
        <v>9.4500000000000001E-2</v>
      </c>
    </row>
    <row r="56" spans="1:6">
      <c r="A56" s="2"/>
      <c r="B56" s="56" t="s">
        <v>80</v>
      </c>
      <c r="C56" s="120">
        <v>13698</v>
      </c>
      <c r="D56" s="76">
        <v>8.6800000000000002E-2</v>
      </c>
      <c r="E56" s="54" t="s">
        <v>484</v>
      </c>
      <c r="F56" s="76">
        <v>0.1094</v>
      </c>
    </row>
    <row r="57" spans="1:6">
      <c r="A57" s="2"/>
      <c r="B57" s="56" t="s">
        <v>81</v>
      </c>
      <c r="C57" s="120">
        <v>11356</v>
      </c>
      <c r="D57" s="76">
        <v>7.1900000000000006E-2</v>
      </c>
      <c r="E57" s="54" t="s">
        <v>485</v>
      </c>
      <c r="F57" s="76">
        <v>9.6799999999999997E-2</v>
      </c>
    </row>
    <row r="58" spans="1:6">
      <c r="A58" s="2"/>
      <c r="B58" s="56" t="s">
        <v>82</v>
      </c>
      <c r="C58" s="120">
        <v>12893</v>
      </c>
      <c r="D58" s="76">
        <v>8.1699999999999995E-2</v>
      </c>
      <c r="E58" s="54" t="s">
        <v>486</v>
      </c>
      <c r="F58" s="76">
        <v>0.1147</v>
      </c>
    </row>
    <row r="59" spans="1:6">
      <c r="A59" s="2"/>
      <c r="B59" s="56" t="s">
        <v>83</v>
      </c>
      <c r="C59" s="120">
        <v>16213</v>
      </c>
      <c r="D59" s="76">
        <v>0.1027</v>
      </c>
      <c r="E59" s="54" t="s">
        <v>487</v>
      </c>
      <c r="F59" s="76">
        <v>0.15010000000000001</v>
      </c>
    </row>
    <row r="60" spans="1:6">
      <c r="A60" s="2"/>
      <c r="B60" s="56" t="s">
        <v>84</v>
      </c>
      <c r="C60" s="120">
        <v>2766</v>
      </c>
      <c r="D60" s="76">
        <v>1.7500000000000002E-2</v>
      </c>
      <c r="E60" s="54" t="s">
        <v>488</v>
      </c>
      <c r="F60" s="76">
        <v>2.46E-2</v>
      </c>
    </row>
    <row r="61" spans="1:6">
      <c r="A61" s="2"/>
      <c r="B61" s="56" t="s">
        <v>85</v>
      </c>
      <c r="C61" s="120">
        <v>771</v>
      </c>
      <c r="D61" s="76">
        <v>4.8999999999999998E-3</v>
      </c>
      <c r="E61" s="54" t="s">
        <v>489</v>
      </c>
      <c r="F61" s="76">
        <v>6.7999999999999996E-3</v>
      </c>
    </row>
    <row r="62" spans="1:6">
      <c r="A62" s="2"/>
      <c r="B62" s="56" t="s">
        <v>86</v>
      </c>
      <c r="C62" s="120">
        <v>318</v>
      </c>
      <c r="D62" s="76">
        <v>2E-3</v>
      </c>
      <c r="E62" s="54" t="s">
        <v>490</v>
      </c>
      <c r="F62" s="76">
        <v>2.7000000000000001E-3</v>
      </c>
    </row>
    <row r="63" spans="1:6">
      <c r="A63" s="2"/>
      <c r="B63" s="56" t="s">
        <v>66</v>
      </c>
      <c r="C63" s="77">
        <v>271</v>
      </c>
      <c r="D63" s="78">
        <v>1.6999999999999999E-3</v>
      </c>
      <c r="E63" s="62" t="s">
        <v>491</v>
      </c>
      <c r="F63" s="63">
        <v>2.3E-3</v>
      </c>
    </row>
    <row r="64" spans="1:6">
      <c r="A64" s="2"/>
      <c r="B64" s="64" t="s">
        <v>11</v>
      </c>
      <c r="C64" s="156">
        <v>157867</v>
      </c>
      <c r="D64" s="66">
        <v>1</v>
      </c>
      <c r="E64" s="67" t="s">
        <v>492</v>
      </c>
      <c r="F64" s="68">
        <v>1</v>
      </c>
    </row>
    <row r="65" spans="1:6">
      <c r="A65" s="2"/>
      <c r="B65" s="2"/>
      <c r="C65" s="2"/>
      <c r="D65" s="133"/>
      <c r="E65" s="133"/>
      <c r="F65" s="2"/>
    </row>
    <row r="66" spans="1:6">
      <c r="A66" s="2"/>
      <c r="B66" s="2"/>
      <c r="C66" s="2"/>
      <c r="D66" s="2"/>
      <c r="E66" s="143"/>
      <c r="F66" s="133"/>
    </row>
    <row r="67" spans="1:6">
      <c r="A67" s="2"/>
      <c r="B67" s="149" t="s">
        <v>14</v>
      </c>
      <c r="C67" s="117" t="s">
        <v>7</v>
      </c>
      <c r="D67" s="91" t="s">
        <v>8</v>
      </c>
      <c r="E67" s="117" t="s">
        <v>9</v>
      </c>
      <c r="F67" s="91" t="s">
        <v>10</v>
      </c>
    </row>
    <row r="68" spans="1:6">
      <c r="A68" s="2"/>
      <c r="B68" s="51" t="s">
        <v>74</v>
      </c>
      <c r="C68" s="120">
        <v>18535</v>
      </c>
      <c r="D68" s="76">
        <v>0.1174</v>
      </c>
      <c r="E68" s="54" t="s">
        <v>493</v>
      </c>
      <c r="F68" s="76">
        <v>4.58E-2</v>
      </c>
    </row>
    <row r="69" spans="1:6">
      <c r="A69" s="2"/>
      <c r="B69" s="56" t="s">
        <v>75</v>
      </c>
      <c r="C69" s="120">
        <v>6774</v>
      </c>
      <c r="D69" s="76">
        <v>4.2900000000000001E-2</v>
      </c>
      <c r="E69" s="54" t="s">
        <v>494</v>
      </c>
      <c r="F69" s="76">
        <v>2.7099999999999999E-2</v>
      </c>
    </row>
    <row r="70" spans="1:6">
      <c r="A70" s="2"/>
      <c r="B70" s="56" t="s">
        <v>76</v>
      </c>
      <c r="C70" s="120">
        <v>7914</v>
      </c>
      <c r="D70" s="76">
        <v>5.0099999999999999E-2</v>
      </c>
      <c r="E70" s="54" t="s">
        <v>495</v>
      </c>
      <c r="F70" s="76">
        <v>3.7199999999999997E-2</v>
      </c>
    </row>
    <row r="71" spans="1:6">
      <c r="A71" s="2"/>
      <c r="B71" s="56" t="s">
        <v>77</v>
      </c>
      <c r="C71" s="120">
        <v>8909</v>
      </c>
      <c r="D71" s="76">
        <v>5.6399999999999999E-2</v>
      </c>
      <c r="E71" s="54" t="s">
        <v>496</v>
      </c>
      <c r="F71" s="76">
        <v>4.7100000000000003E-2</v>
      </c>
    </row>
    <row r="72" spans="1:6">
      <c r="A72" s="2"/>
      <c r="B72" s="56" t="s">
        <v>78</v>
      </c>
      <c r="C72" s="120">
        <v>10428</v>
      </c>
      <c r="D72" s="76">
        <v>6.6100000000000006E-2</v>
      </c>
      <c r="E72" s="54" t="s">
        <v>497</v>
      </c>
      <c r="F72" s="76">
        <v>6.1199999999999997E-2</v>
      </c>
    </row>
    <row r="73" spans="1:6">
      <c r="A73" s="2"/>
      <c r="B73" s="56" t="s">
        <v>79</v>
      </c>
      <c r="C73" s="120">
        <v>10919</v>
      </c>
      <c r="D73" s="76">
        <v>6.9199999999999998E-2</v>
      </c>
      <c r="E73" s="54" t="s">
        <v>498</v>
      </c>
      <c r="F73" s="76">
        <v>6.9400000000000003E-2</v>
      </c>
    </row>
    <row r="74" spans="1:6">
      <c r="A74" s="2"/>
      <c r="B74" s="56" t="s">
        <v>80</v>
      </c>
      <c r="C74" s="120">
        <v>20590</v>
      </c>
      <c r="D74" s="76">
        <v>0.13039999999999999</v>
      </c>
      <c r="E74" s="54" t="s">
        <v>499</v>
      </c>
      <c r="F74" s="76">
        <v>0.13800000000000001</v>
      </c>
    </row>
    <row r="75" spans="1:6">
      <c r="A75" s="2"/>
      <c r="B75" s="56" t="s">
        <v>81</v>
      </c>
      <c r="C75" s="120">
        <v>11169</v>
      </c>
      <c r="D75" s="76">
        <v>7.0699999999999999E-2</v>
      </c>
      <c r="E75" s="54" t="s">
        <v>500</v>
      </c>
      <c r="F75" s="76">
        <v>8.1199999999999994E-2</v>
      </c>
    </row>
    <row r="76" spans="1:6">
      <c r="A76" s="2"/>
      <c r="B76" s="56" t="s">
        <v>82</v>
      </c>
      <c r="C76" s="120">
        <v>14881</v>
      </c>
      <c r="D76" s="76">
        <v>9.4299999999999995E-2</v>
      </c>
      <c r="E76" s="54" t="s">
        <v>501</v>
      </c>
      <c r="F76" s="76">
        <v>0.1095</v>
      </c>
    </row>
    <row r="77" spans="1:6">
      <c r="A77" s="2"/>
      <c r="B77" s="56" t="s">
        <v>83</v>
      </c>
      <c r="C77" s="120">
        <v>47748</v>
      </c>
      <c r="D77" s="76">
        <v>0.30249999999999999</v>
      </c>
      <c r="E77" s="54" t="s">
        <v>502</v>
      </c>
      <c r="F77" s="76">
        <v>0.38350000000000001</v>
      </c>
    </row>
    <row r="78" spans="1:6">
      <c r="A78" s="2"/>
      <c r="B78" s="56" t="s">
        <v>84</v>
      </c>
      <c r="C78" s="120">
        <v>0</v>
      </c>
      <c r="D78" s="76">
        <v>0</v>
      </c>
      <c r="E78" s="54" t="s">
        <v>474</v>
      </c>
      <c r="F78" s="76">
        <v>0</v>
      </c>
    </row>
    <row r="79" spans="1:6">
      <c r="A79" s="2"/>
      <c r="B79" s="56" t="s">
        <v>85</v>
      </c>
      <c r="C79" s="120">
        <v>0</v>
      </c>
      <c r="D79" s="76">
        <v>0</v>
      </c>
      <c r="E79" s="54" t="s">
        <v>474</v>
      </c>
      <c r="F79" s="76">
        <v>0</v>
      </c>
    </row>
    <row r="80" spans="1:6">
      <c r="A80" s="2"/>
      <c r="B80" s="56" t="s">
        <v>86</v>
      </c>
      <c r="C80" s="120">
        <v>0</v>
      </c>
      <c r="D80" s="76">
        <v>0</v>
      </c>
      <c r="E80" s="54" t="s">
        <v>474</v>
      </c>
      <c r="F80" s="76">
        <v>0</v>
      </c>
    </row>
    <row r="81" spans="1:6">
      <c r="A81" s="2"/>
      <c r="B81" s="56" t="s">
        <v>66</v>
      </c>
      <c r="C81" s="77">
        <v>0</v>
      </c>
      <c r="D81" s="78">
        <v>0</v>
      </c>
      <c r="E81" s="62" t="s">
        <v>474</v>
      </c>
      <c r="F81" s="78">
        <v>0</v>
      </c>
    </row>
    <row r="82" spans="1:6">
      <c r="A82" s="2"/>
      <c r="B82" s="64" t="s">
        <v>11</v>
      </c>
      <c r="C82" s="65">
        <v>157867</v>
      </c>
      <c r="D82" s="66">
        <v>1</v>
      </c>
      <c r="E82" s="67" t="s">
        <v>492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49" t="s">
        <v>15</v>
      </c>
      <c r="C85" s="117" t="s">
        <v>7</v>
      </c>
      <c r="D85" s="91" t="s">
        <v>8</v>
      </c>
      <c r="E85" s="117" t="s">
        <v>9</v>
      </c>
      <c r="F85" s="92" t="s">
        <v>10</v>
      </c>
    </row>
    <row r="86" spans="1:6">
      <c r="A86" s="2"/>
      <c r="B86" s="157" t="s">
        <v>202</v>
      </c>
      <c r="C86" s="158">
        <v>523</v>
      </c>
      <c r="D86" s="75">
        <v>3.3E-3</v>
      </c>
      <c r="E86" s="168" t="s">
        <v>503</v>
      </c>
      <c r="F86" s="76">
        <v>3.3999999999999998E-3</v>
      </c>
    </row>
    <row r="87" spans="1:6">
      <c r="A87" s="2"/>
      <c r="B87" s="119" t="s">
        <v>405</v>
      </c>
      <c r="C87" s="57">
        <v>18216</v>
      </c>
      <c r="D87" s="75">
        <v>0.1154</v>
      </c>
      <c r="E87" s="168" t="s">
        <v>504</v>
      </c>
      <c r="F87" s="76">
        <v>0.161</v>
      </c>
    </row>
    <row r="88" spans="1:6">
      <c r="A88" s="2"/>
      <c r="B88" s="119" t="s">
        <v>398</v>
      </c>
      <c r="C88" s="57">
        <v>9252</v>
      </c>
      <c r="D88" s="75">
        <v>5.8599999999999999E-2</v>
      </c>
      <c r="E88" s="168" t="s">
        <v>505</v>
      </c>
      <c r="F88" s="76">
        <v>5.5199999999999999E-2</v>
      </c>
    </row>
    <row r="89" spans="1:6">
      <c r="A89" s="2"/>
      <c r="B89" s="119" t="s">
        <v>406</v>
      </c>
      <c r="C89" s="57">
        <v>5601</v>
      </c>
      <c r="D89" s="75">
        <v>3.5499999999999997E-2</v>
      </c>
      <c r="E89" s="168" t="s">
        <v>506</v>
      </c>
      <c r="F89" s="76">
        <v>2.75E-2</v>
      </c>
    </row>
    <row r="90" spans="1:6">
      <c r="A90" s="2"/>
      <c r="B90" s="119" t="s">
        <v>203</v>
      </c>
      <c r="C90" s="57">
        <v>21543</v>
      </c>
      <c r="D90" s="75">
        <v>0.13650000000000001</v>
      </c>
      <c r="E90" s="168" t="s">
        <v>507</v>
      </c>
      <c r="F90" s="76">
        <v>0.1037</v>
      </c>
    </row>
    <row r="91" spans="1:6">
      <c r="A91" s="2"/>
      <c r="B91" s="119" t="s">
        <v>87</v>
      </c>
      <c r="C91" s="57">
        <v>13002</v>
      </c>
      <c r="D91" s="75">
        <v>8.2400000000000001E-2</v>
      </c>
      <c r="E91" s="168" t="s">
        <v>508</v>
      </c>
      <c r="F91" s="76">
        <v>6.93E-2</v>
      </c>
    </row>
    <row r="92" spans="1:6">
      <c r="A92" s="2"/>
      <c r="B92" s="119" t="s">
        <v>88</v>
      </c>
      <c r="C92" s="57">
        <v>14004</v>
      </c>
      <c r="D92" s="75">
        <v>8.8700000000000001E-2</v>
      </c>
      <c r="E92" s="168" t="s">
        <v>509</v>
      </c>
      <c r="F92" s="76">
        <v>7.8399999999999997E-2</v>
      </c>
    </row>
    <row r="93" spans="1:6">
      <c r="A93" s="2"/>
      <c r="B93" s="119" t="s">
        <v>89</v>
      </c>
      <c r="C93" s="57">
        <v>16141</v>
      </c>
      <c r="D93" s="75">
        <v>0.1022</v>
      </c>
      <c r="E93" s="168" t="s">
        <v>510</v>
      </c>
      <c r="F93" s="76">
        <v>0.14649999999999999</v>
      </c>
    </row>
    <row r="94" spans="1:6">
      <c r="A94" s="2"/>
      <c r="B94" s="119" t="s">
        <v>90</v>
      </c>
      <c r="C94" s="57">
        <v>828</v>
      </c>
      <c r="D94" s="75">
        <v>5.1999999999999998E-3</v>
      </c>
      <c r="E94" s="168" t="s">
        <v>511</v>
      </c>
      <c r="F94" s="76">
        <v>6.4000000000000003E-3</v>
      </c>
    </row>
    <row r="95" spans="1:6">
      <c r="A95" s="2"/>
      <c r="B95" s="119" t="s">
        <v>407</v>
      </c>
      <c r="C95" s="57">
        <v>5302</v>
      </c>
      <c r="D95" s="75">
        <v>3.3599999999999998E-2</v>
      </c>
      <c r="E95" s="168" t="s">
        <v>512</v>
      </c>
      <c r="F95" s="76">
        <v>2.4199999999999999E-2</v>
      </c>
    </row>
    <row r="96" spans="1:6">
      <c r="A96" s="2"/>
      <c r="B96" s="119" t="s">
        <v>408</v>
      </c>
      <c r="C96" s="57">
        <v>9975</v>
      </c>
      <c r="D96" s="75">
        <v>6.3200000000000006E-2</v>
      </c>
      <c r="E96" s="168" t="s">
        <v>513</v>
      </c>
      <c r="F96" s="76">
        <v>0.06</v>
      </c>
    </row>
    <row r="97" spans="1:6">
      <c r="A97" s="2"/>
      <c r="B97" s="119" t="s">
        <v>173</v>
      </c>
      <c r="C97" s="57">
        <v>26131</v>
      </c>
      <c r="D97" s="75">
        <v>0.16550000000000001</v>
      </c>
      <c r="E97" s="168" t="s">
        <v>514</v>
      </c>
      <c r="F97" s="76">
        <v>0.14710000000000001</v>
      </c>
    </row>
    <row r="98" spans="1:6">
      <c r="A98" s="2"/>
      <c r="B98" s="119" t="s">
        <v>399</v>
      </c>
      <c r="C98" s="57">
        <v>5798</v>
      </c>
      <c r="D98" s="75">
        <v>3.6700000000000003E-2</v>
      </c>
      <c r="E98" s="168" t="s">
        <v>515</v>
      </c>
      <c r="F98" s="76">
        <v>3.5299999999999998E-2</v>
      </c>
    </row>
    <row r="99" spans="1:6">
      <c r="A99" s="2"/>
      <c r="B99" s="119" t="s">
        <v>204</v>
      </c>
      <c r="C99" s="57">
        <v>4206</v>
      </c>
      <c r="D99" s="75">
        <v>2.6599999999999999E-2</v>
      </c>
      <c r="E99" s="168" t="s">
        <v>516</v>
      </c>
      <c r="F99" s="76">
        <v>3.4299999999999997E-2</v>
      </c>
    </row>
    <row r="100" spans="1:6">
      <c r="A100" s="2"/>
      <c r="B100" s="119" t="s">
        <v>400</v>
      </c>
      <c r="C100" s="57">
        <v>7345</v>
      </c>
      <c r="D100" s="75">
        <v>4.65E-2</v>
      </c>
      <c r="E100" s="168" t="s">
        <v>517</v>
      </c>
      <c r="F100" s="76">
        <v>4.7500000000000001E-2</v>
      </c>
    </row>
    <row r="101" spans="1:6">
      <c r="A101" s="2"/>
      <c r="B101" s="64" t="s">
        <v>11</v>
      </c>
      <c r="C101" s="207">
        <v>157867</v>
      </c>
      <c r="D101" s="93">
        <v>1</v>
      </c>
      <c r="E101" s="80" t="s">
        <v>492</v>
      </c>
      <c r="F101" s="208">
        <v>1</v>
      </c>
    </row>
    <row r="102" spans="1:6">
      <c r="A102" s="2"/>
    </row>
    <row r="103" spans="1:6">
      <c r="A103" s="2"/>
      <c r="B103" s="159"/>
      <c r="C103" s="2"/>
      <c r="D103" s="143"/>
      <c r="E103" s="161"/>
      <c r="F103" s="2"/>
    </row>
    <row r="104" spans="1:6">
      <c r="A104" s="2"/>
      <c r="B104" s="149" t="s">
        <v>16</v>
      </c>
      <c r="C104" s="117" t="s">
        <v>7</v>
      </c>
      <c r="D104" s="91" t="s">
        <v>8</v>
      </c>
      <c r="E104" s="117" t="s">
        <v>9</v>
      </c>
      <c r="F104" s="162" t="s">
        <v>10</v>
      </c>
    </row>
    <row r="105" spans="1:6">
      <c r="A105" s="2"/>
      <c r="B105" s="56" t="s">
        <v>17</v>
      </c>
      <c r="C105" s="150">
        <v>157867</v>
      </c>
      <c r="D105" s="109">
        <v>1</v>
      </c>
      <c r="E105" s="163" t="s">
        <v>492</v>
      </c>
      <c r="F105" s="55">
        <v>1</v>
      </c>
    </row>
    <row r="106" spans="1:6">
      <c r="A106" s="2"/>
      <c r="B106" s="56" t="s">
        <v>18</v>
      </c>
      <c r="C106" s="122"/>
      <c r="D106" s="78"/>
      <c r="E106" s="62"/>
      <c r="F106" s="63"/>
    </row>
    <row r="107" spans="1:6">
      <c r="A107" s="2"/>
      <c r="B107" s="64" t="s">
        <v>19</v>
      </c>
      <c r="C107" s="65">
        <v>157867</v>
      </c>
      <c r="D107" s="66">
        <v>1</v>
      </c>
      <c r="E107" s="67" t="s">
        <v>492</v>
      </c>
      <c r="F107" s="68">
        <v>1</v>
      </c>
    </row>
    <row r="108" spans="1:6">
      <c r="A108" s="2"/>
      <c r="B108" s="127"/>
      <c r="C108" s="164"/>
      <c r="D108" s="165"/>
      <c r="E108" s="166"/>
      <c r="F108" s="2"/>
    </row>
    <row r="109" spans="1:6">
      <c r="A109" s="2"/>
      <c r="B109" s="2"/>
      <c r="C109" s="2"/>
      <c r="D109" s="2"/>
      <c r="E109" s="133"/>
      <c r="F109" s="2"/>
    </row>
    <row r="110" spans="1:6">
      <c r="A110" s="2"/>
      <c r="B110" s="167" t="s">
        <v>20</v>
      </c>
      <c r="C110" s="117" t="s">
        <v>7</v>
      </c>
      <c r="D110" s="91" t="s">
        <v>8</v>
      </c>
      <c r="E110" s="117" t="s">
        <v>9</v>
      </c>
      <c r="F110" s="92" t="s">
        <v>10</v>
      </c>
    </row>
    <row r="111" spans="1:6">
      <c r="A111" s="2"/>
      <c r="B111" s="51" t="s">
        <v>96</v>
      </c>
      <c r="C111" s="158">
        <v>44919</v>
      </c>
      <c r="D111" s="58">
        <v>0.28449999999999998</v>
      </c>
      <c r="E111" s="152" t="s">
        <v>518</v>
      </c>
      <c r="F111" s="109">
        <v>0.26500000000000001</v>
      </c>
    </row>
    <row r="112" spans="1:6">
      <c r="A112" s="2"/>
      <c r="B112" s="56" t="s">
        <v>97</v>
      </c>
      <c r="C112" s="57">
        <v>81974</v>
      </c>
      <c r="D112" s="58">
        <v>0.51929999999999998</v>
      </c>
      <c r="E112" s="168" t="s">
        <v>519</v>
      </c>
      <c r="F112" s="76">
        <v>0.52800000000000002</v>
      </c>
    </row>
    <row r="113" spans="1:6">
      <c r="A113" s="2"/>
      <c r="B113" s="56" t="s">
        <v>98</v>
      </c>
      <c r="C113" s="57">
        <v>2849</v>
      </c>
      <c r="D113" s="58">
        <v>1.7999999999999999E-2</v>
      </c>
      <c r="E113" s="168" t="s">
        <v>520</v>
      </c>
      <c r="F113" s="76">
        <v>1.18E-2</v>
      </c>
    </row>
    <row r="114" spans="1:6">
      <c r="A114" s="2"/>
      <c r="B114" s="56" t="s">
        <v>99</v>
      </c>
      <c r="C114" s="57">
        <v>5871</v>
      </c>
      <c r="D114" s="58">
        <v>3.7199999999999997E-2</v>
      </c>
      <c r="E114" s="168" t="s">
        <v>521</v>
      </c>
      <c r="F114" s="76">
        <v>3.7699999999999997E-2</v>
      </c>
    </row>
    <row r="115" spans="1:6">
      <c r="A115" s="2"/>
      <c r="B115" s="56" t="s">
        <v>100</v>
      </c>
      <c r="C115" s="57">
        <v>22254</v>
      </c>
      <c r="D115" s="58">
        <v>0.14099999999999999</v>
      </c>
      <c r="E115" s="169" t="s">
        <v>522</v>
      </c>
      <c r="F115" s="76">
        <v>0.1575</v>
      </c>
    </row>
    <row r="116" spans="1:6">
      <c r="A116" s="2"/>
      <c r="B116" s="64" t="s">
        <v>11</v>
      </c>
      <c r="C116" s="170">
        <v>157867</v>
      </c>
      <c r="D116" s="93">
        <v>1</v>
      </c>
      <c r="E116" s="80" t="s">
        <v>492</v>
      </c>
      <c r="F116" s="93">
        <v>1</v>
      </c>
    </row>
    <row r="117" spans="1:6">
      <c r="A117" s="2"/>
      <c r="B117" s="2"/>
      <c r="C117" s="2"/>
      <c r="D117" s="2"/>
      <c r="E117" s="133"/>
      <c r="F117" s="2"/>
    </row>
    <row r="118" spans="1:6">
      <c r="A118" s="2"/>
      <c r="B118" s="2"/>
      <c r="C118" s="2"/>
      <c r="D118" s="2"/>
      <c r="E118" s="133"/>
      <c r="F118" s="2"/>
    </row>
    <row r="119" spans="1:6">
      <c r="A119" s="2"/>
      <c r="B119" s="167" t="s">
        <v>21</v>
      </c>
      <c r="C119" s="117" t="s">
        <v>7</v>
      </c>
      <c r="D119" s="91" t="s">
        <v>8</v>
      </c>
      <c r="E119" s="117" t="s">
        <v>9</v>
      </c>
      <c r="F119" s="162" t="s">
        <v>10</v>
      </c>
    </row>
    <row r="120" spans="1:6">
      <c r="A120" s="2"/>
      <c r="B120" s="51" t="s">
        <v>22</v>
      </c>
      <c r="C120" s="57">
        <v>130331</v>
      </c>
      <c r="D120" s="109">
        <v>0.8256</v>
      </c>
      <c r="E120" s="54" t="s">
        <v>523</v>
      </c>
      <c r="F120" s="55">
        <v>0.87090000000000001</v>
      </c>
    </row>
    <row r="121" spans="1:6">
      <c r="A121" s="2"/>
      <c r="B121" s="56" t="s">
        <v>67</v>
      </c>
      <c r="C121" s="57">
        <v>27536</v>
      </c>
      <c r="D121" s="76">
        <v>0.1744</v>
      </c>
      <c r="E121" s="54" t="s">
        <v>524</v>
      </c>
      <c r="F121" s="59">
        <v>0.12909999999999999</v>
      </c>
    </row>
    <row r="122" spans="1:6">
      <c r="A122" s="2"/>
      <c r="B122" s="56" t="s">
        <v>140</v>
      </c>
      <c r="C122" s="171"/>
      <c r="D122" s="78"/>
      <c r="E122" s="62"/>
      <c r="F122" s="63"/>
    </row>
    <row r="123" spans="1:6">
      <c r="A123" s="2"/>
      <c r="B123" s="64" t="s">
        <v>11</v>
      </c>
      <c r="C123" s="65">
        <v>157867</v>
      </c>
      <c r="D123" s="66">
        <v>1</v>
      </c>
      <c r="E123" s="67" t="s">
        <v>492</v>
      </c>
      <c r="F123" s="68">
        <v>1</v>
      </c>
    </row>
    <row r="124" spans="1:6">
      <c r="A124" s="2"/>
      <c r="B124" s="127"/>
      <c r="C124" s="127"/>
      <c r="D124" s="127"/>
      <c r="E124" s="128"/>
      <c r="F124" s="2"/>
    </row>
    <row r="125" spans="1:6">
      <c r="B125" s="2"/>
      <c r="C125" s="2"/>
      <c r="D125" s="2"/>
      <c r="E125" s="133"/>
      <c r="F125" s="2"/>
    </row>
    <row r="126" spans="1:6">
      <c r="A126" s="2"/>
      <c r="B126" s="149" t="s">
        <v>23</v>
      </c>
      <c r="C126" s="117" t="s">
        <v>7</v>
      </c>
      <c r="D126" s="172" t="s">
        <v>8</v>
      </c>
      <c r="E126" s="173" t="s">
        <v>9</v>
      </c>
      <c r="F126" s="92" t="s">
        <v>10</v>
      </c>
    </row>
    <row r="127" spans="1:6">
      <c r="A127" s="2"/>
      <c r="B127" s="56" t="s">
        <v>101</v>
      </c>
      <c r="C127" s="174">
        <v>21366</v>
      </c>
      <c r="D127" s="151">
        <v>0.1353</v>
      </c>
      <c r="E127" s="54" t="s">
        <v>525</v>
      </c>
      <c r="F127" s="55">
        <v>0.1837</v>
      </c>
    </row>
    <row r="128" spans="1:6">
      <c r="A128" s="2"/>
      <c r="B128" s="56" t="s">
        <v>102</v>
      </c>
      <c r="C128" s="57">
        <v>11767</v>
      </c>
      <c r="D128" s="75">
        <v>7.4499999999999997E-2</v>
      </c>
      <c r="E128" s="54" t="s">
        <v>526</v>
      </c>
      <c r="F128" s="59">
        <v>9.5600000000000004E-2</v>
      </c>
    </row>
    <row r="129" spans="1:6">
      <c r="A129" s="2"/>
      <c r="B129" s="56" t="s">
        <v>103</v>
      </c>
      <c r="C129" s="57">
        <v>11995</v>
      </c>
      <c r="D129" s="75">
        <v>7.5999999999999998E-2</v>
      </c>
      <c r="E129" s="54" t="s">
        <v>527</v>
      </c>
      <c r="F129" s="59">
        <v>9.3600000000000003E-2</v>
      </c>
    </row>
    <row r="130" spans="1:6">
      <c r="A130" s="2"/>
      <c r="B130" s="56" t="s">
        <v>104</v>
      </c>
      <c r="C130" s="57">
        <v>11478</v>
      </c>
      <c r="D130" s="75">
        <v>7.2700000000000001E-2</v>
      </c>
      <c r="E130" s="54" t="s">
        <v>528</v>
      </c>
      <c r="F130" s="59">
        <v>8.7499999999999994E-2</v>
      </c>
    </row>
    <row r="131" spans="1:6">
      <c r="A131" s="2"/>
      <c r="B131" s="56" t="s">
        <v>105</v>
      </c>
      <c r="C131" s="57">
        <v>10822</v>
      </c>
      <c r="D131" s="75">
        <v>6.8599999999999994E-2</v>
      </c>
      <c r="E131" s="54" t="s">
        <v>529</v>
      </c>
      <c r="F131" s="59">
        <v>7.9500000000000001E-2</v>
      </c>
    </row>
    <row r="132" spans="1:6">
      <c r="A132" s="2"/>
      <c r="B132" s="56" t="s">
        <v>106</v>
      </c>
      <c r="C132" s="57">
        <v>9910</v>
      </c>
      <c r="D132" s="75">
        <v>6.2799999999999995E-2</v>
      </c>
      <c r="E132" s="54" t="s">
        <v>530</v>
      </c>
      <c r="F132" s="59">
        <v>7.1599999999999997E-2</v>
      </c>
    </row>
    <row r="133" spans="1:6">
      <c r="A133" s="2"/>
      <c r="B133" s="56" t="s">
        <v>107</v>
      </c>
      <c r="C133" s="57">
        <v>10479</v>
      </c>
      <c r="D133" s="75">
        <v>6.6400000000000001E-2</v>
      </c>
      <c r="E133" s="54" t="s">
        <v>531</v>
      </c>
      <c r="F133" s="59">
        <v>6.8599999999999994E-2</v>
      </c>
    </row>
    <row r="134" spans="1:6">
      <c r="A134" s="2"/>
      <c r="B134" s="56" t="s">
        <v>108</v>
      </c>
      <c r="C134" s="57">
        <v>7598</v>
      </c>
      <c r="D134" s="75">
        <v>4.8099999999999997E-2</v>
      </c>
      <c r="E134" s="54" t="s">
        <v>532</v>
      </c>
      <c r="F134" s="59">
        <v>4.9399999999999999E-2</v>
      </c>
    </row>
    <row r="135" spans="1:6">
      <c r="A135" s="2"/>
      <c r="B135" s="56" t="s">
        <v>109</v>
      </c>
      <c r="C135" s="175">
        <v>62452</v>
      </c>
      <c r="D135" s="171">
        <v>0.39560000000000001</v>
      </c>
      <c r="E135" s="62" t="s">
        <v>533</v>
      </c>
      <c r="F135" s="63">
        <v>0.27050000000000002</v>
      </c>
    </row>
    <row r="136" spans="1:6">
      <c r="A136" s="2"/>
      <c r="B136" s="64" t="s">
        <v>11</v>
      </c>
      <c r="C136" s="65">
        <v>157867</v>
      </c>
      <c r="D136" s="66">
        <v>1</v>
      </c>
      <c r="E136" s="67" t="s">
        <v>492</v>
      </c>
      <c r="F136" s="68">
        <v>1</v>
      </c>
    </row>
    <row r="137" spans="1:6">
      <c r="A137" s="2"/>
      <c r="B137" s="127"/>
      <c r="C137" s="127"/>
      <c r="D137" s="127"/>
      <c r="E137" s="128"/>
      <c r="F137" s="2"/>
    </row>
    <row r="138" spans="1:6">
      <c r="A138" s="2"/>
      <c r="B138" s="127"/>
      <c r="C138" s="127"/>
      <c r="D138" s="127"/>
      <c r="E138" s="128"/>
      <c r="F138" s="2"/>
    </row>
    <row r="139" spans="1:6">
      <c r="A139" s="2"/>
      <c r="B139" s="149" t="s">
        <v>68</v>
      </c>
      <c r="C139" s="117" t="s">
        <v>7</v>
      </c>
      <c r="D139" s="172" t="s">
        <v>8</v>
      </c>
      <c r="E139" s="173" t="s">
        <v>9</v>
      </c>
      <c r="F139" s="92" t="s">
        <v>10</v>
      </c>
    </row>
    <row r="140" spans="1:6">
      <c r="A140" s="2"/>
      <c r="B140" s="56" t="s">
        <v>110</v>
      </c>
      <c r="C140" s="174">
        <v>2855</v>
      </c>
      <c r="D140" s="151">
        <v>1.8100000000000002E-2</v>
      </c>
      <c r="E140" s="54" t="s">
        <v>534</v>
      </c>
      <c r="F140" s="55">
        <v>2E-3</v>
      </c>
    </row>
    <row r="141" spans="1:6">
      <c r="A141" s="2"/>
      <c r="B141" s="56" t="s">
        <v>111</v>
      </c>
      <c r="C141" s="57">
        <v>4853</v>
      </c>
      <c r="D141" s="75">
        <v>3.0700000000000002E-2</v>
      </c>
      <c r="E141" s="54" t="s">
        <v>535</v>
      </c>
      <c r="F141" s="59">
        <v>8.0000000000000002E-3</v>
      </c>
    </row>
    <row r="142" spans="1:6">
      <c r="A142" s="2"/>
      <c r="B142" s="56" t="s">
        <v>112</v>
      </c>
      <c r="C142" s="57">
        <v>7633</v>
      </c>
      <c r="D142" s="75">
        <v>4.8399999999999999E-2</v>
      </c>
      <c r="E142" s="54" t="s">
        <v>536</v>
      </c>
      <c r="F142" s="59">
        <v>1.9400000000000001E-2</v>
      </c>
    </row>
    <row r="143" spans="1:6">
      <c r="A143" s="2"/>
      <c r="B143" s="56" t="s">
        <v>113</v>
      </c>
      <c r="C143" s="57">
        <v>9463</v>
      </c>
      <c r="D143" s="75">
        <v>5.9900000000000002E-2</v>
      </c>
      <c r="E143" s="54" t="s">
        <v>537</v>
      </c>
      <c r="F143" s="59">
        <v>3.0499999999999999E-2</v>
      </c>
    </row>
    <row r="144" spans="1:6">
      <c r="A144" s="2"/>
      <c r="B144" s="56" t="s">
        <v>114</v>
      </c>
      <c r="C144" s="57">
        <v>11101</v>
      </c>
      <c r="D144" s="75">
        <v>7.0300000000000001E-2</v>
      </c>
      <c r="E144" s="54" t="s">
        <v>538</v>
      </c>
      <c r="F144" s="59">
        <v>4.4900000000000002E-2</v>
      </c>
    </row>
    <row r="145" spans="1:6">
      <c r="A145" s="2"/>
      <c r="B145" s="56" t="s">
        <v>115</v>
      </c>
      <c r="C145" s="57">
        <v>16492</v>
      </c>
      <c r="D145" s="75">
        <v>0.1045</v>
      </c>
      <c r="E145" s="54" t="s">
        <v>539</v>
      </c>
      <c r="F145" s="59">
        <v>7.8600000000000003E-2</v>
      </c>
    </row>
    <row r="146" spans="1:6">
      <c r="A146" s="2"/>
      <c r="B146" s="56" t="s">
        <v>116</v>
      </c>
      <c r="C146" s="57">
        <v>19370</v>
      </c>
      <c r="D146" s="75">
        <v>0.1227</v>
      </c>
      <c r="E146" s="54" t="s">
        <v>540</v>
      </c>
      <c r="F146" s="59">
        <v>0.1099</v>
      </c>
    </row>
    <row r="147" spans="1:6">
      <c r="A147" s="2"/>
      <c r="B147" s="56" t="s">
        <v>117</v>
      </c>
      <c r="C147" s="57">
        <v>23948</v>
      </c>
      <c r="D147" s="75">
        <v>0.1517</v>
      </c>
      <c r="E147" s="54" t="s">
        <v>541</v>
      </c>
      <c r="F147" s="59">
        <v>0.1638</v>
      </c>
    </row>
    <row r="148" spans="1:6">
      <c r="A148" s="2"/>
      <c r="B148" s="56" t="s">
        <v>118</v>
      </c>
      <c r="C148" s="57">
        <v>24867</v>
      </c>
      <c r="D148" s="75">
        <v>0.1575</v>
      </c>
      <c r="E148" s="54" t="s">
        <v>542</v>
      </c>
      <c r="F148" s="59">
        <v>0.20130000000000001</v>
      </c>
    </row>
    <row r="149" spans="1:6">
      <c r="A149" s="2"/>
      <c r="B149" s="56" t="s">
        <v>119</v>
      </c>
      <c r="C149" s="57">
        <v>37178</v>
      </c>
      <c r="D149" s="75">
        <v>0.23549999999999999</v>
      </c>
      <c r="E149" s="54" t="s">
        <v>543</v>
      </c>
      <c r="F149" s="59">
        <v>0.34050000000000002</v>
      </c>
    </row>
    <row r="150" spans="1:6">
      <c r="A150" s="2"/>
      <c r="B150" s="56" t="s">
        <v>141</v>
      </c>
      <c r="C150" s="175">
        <v>107</v>
      </c>
      <c r="D150" s="171">
        <v>6.9999999999999999E-4</v>
      </c>
      <c r="E150" s="62" t="s">
        <v>544</v>
      </c>
      <c r="F150" s="63">
        <v>1E-3</v>
      </c>
    </row>
    <row r="151" spans="1:6">
      <c r="A151" s="2"/>
      <c r="B151" s="64" t="s">
        <v>11</v>
      </c>
      <c r="C151" s="65">
        <v>157867</v>
      </c>
      <c r="D151" s="66">
        <v>1</v>
      </c>
      <c r="E151" s="67" t="s">
        <v>492</v>
      </c>
      <c r="F151" s="68">
        <v>1</v>
      </c>
    </row>
    <row r="152" spans="1:6">
      <c r="A152" s="2"/>
      <c r="B152" s="127"/>
      <c r="C152" s="127"/>
      <c r="D152" s="127"/>
      <c r="E152" s="128"/>
      <c r="F152" s="2"/>
    </row>
    <row r="153" spans="1:6">
      <c r="A153" s="2"/>
      <c r="B153" s="2"/>
      <c r="C153" s="128"/>
      <c r="D153" s="2"/>
      <c r="E153" s="133"/>
      <c r="F153" s="2"/>
    </row>
    <row r="154" spans="1:6">
      <c r="A154" s="2"/>
      <c r="B154" s="167" t="s">
        <v>24</v>
      </c>
      <c r="C154" s="90" t="s">
        <v>7</v>
      </c>
      <c r="D154" s="91" t="s">
        <v>8</v>
      </c>
      <c r="E154" s="91" t="s">
        <v>9</v>
      </c>
      <c r="F154" s="162" t="s">
        <v>10</v>
      </c>
    </row>
    <row r="155" spans="1:6">
      <c r="A155" s="2"/>
      <c r="B155" s="51" t="s">
        <v>25</v>
      </c>
      <c r="C155" s="174">
        <v>153653</v>
      </c>
      <c r="D155" s="53">
        <v>0.97330000000000005</v>
      </c>
      <c r="E155" s="54" t="s">
        <v>545</v>
      </c>
      <c r="F155" s="55">
        <v>0.97319999999999995</v>
      </c>
    </row>
    <row r="156" spans="1:6">
      <c r="A156" s="2"/>
      <c r="B156" s="56" t="s">
        <v>26</v>
      </c>
      <c r="C156" s="57">
        <v>4214</v>
      </c>
      <c r="D156" s="75">
        <v>2.6700000000000002E-2</v>
      </c>
      <c r="E156" s="54" t="s">
        <v>546</v>
      </c>
      <c r="F156" s="59">
        <v>2.6800000000000001E-2</v>
      </c>
    </row>
    <row r="157" spans="1:6">
      <c r="A157" s="2"/>
      <c r="B157" s="56" t="s">
        <v>140</v>
      </c>
      <c r="C157" s="122"/>
      <c r="D157" s="171"/>
      <c r="E157" s="176"/>
      <c r="F157" s="78"/>
    </row>
    <row r="158" spans="1:6">
      <c r="A158" s="2"/>
      <c r="B158" s="64" t="s">
        <v>11</v>
      </c>
      <c r="C158" s="65">
        <v>157867</v>
      </c>
      <c r="D158" s="66">
        <v>1</v>
      </c>
      <c r="E158" s="67" t="s">
        <v>492</v>
      </c>
      <c r="F158" s="68">
        <v>1</v>
      </c>
    </row>
    <row r="159" spans="1:6">
      <c r="A159" s="2"/>
      <c r="B159" s="2"/>
      <c r="C159" s="2"/>
      <c r="D159" s="2"/>
      <c r="E159" s="133"/>
      <c r="F159" s="2"/>
    </row>
    <row r="160" spans="1:6">
      <c r="A160" s="2"/>
      <c r="B160" s="2"/>
      <c r="C160" s="2"/>
      <c r="D160" s="2"/>
      <c r="E160" s="133"/>
      <c r="F160" s="2"/>
    </row>
    <row r="161" spans="1:6">
      <c r="A161" s="2"/>
      <c r="B161" s="167" t="s">
        <v>27</v>
      </c>
      <c r="C161" s="117" t="s">
        <v>7</v>
      </c>
      <c r="D161" s="91" t="s">
        <v>8</v>
      </c>
      <c r="E161" s="91" t="s">
        <v>9</v>
      </c>
      <c r="F161" s="162" t="s">
        <v>10</v>
      </c>
    </row>
    <row r="162" spans="1:6">
      <c r="A162" s="2"/>
      <c r="B162" s="51" t="s">
        <v>120</v>
      </c>
      <c r="C162" s="174">
        <v>11280</v>
      </c>
      <c r="D162" s="75">
        <v>7.1499999999999994E-2</v>
      </c>
      <c r="E162" s="54" t="s">
        <v>547</v>
      </c>
      <c r="F162" s="59">
        <v>6.1000000000000004E-3</v>
      </c>
    </row>
    <row r="163" spans="1:6">
      <c r="A163" s="2"/>
      <c r="B163" s="56" t="s">
        <v>121</v>
      </c>
      <c r="C163" s="57">
        <v>4809</v>
      </c>
      <c r="D163" s="75">
        <v>3.0499999999999999E-2</v>
      </c>
      <c r="E163" s="54" t="s">
        <v>548</v>
      </c>
      <c r="F163" s="59">
        <v>5.4999999999999997E-3</v>
      </c>
    </row>
    <row r="164" spans="1:6">
      <c r="A164" s="2"/>
      <c r="B164" s="56" t="s">
        <v>122</v>
      </c>
      <c r="C164" s="57">
        <v>5078</v>
      </c>
      <c r="D164" s="75">
        <v>3.2199999999999999E-2</v>
      </c>
      <c r="E164" s="54" t="s">
        <v>549</v>
      </c>
      <c r="F164" s="59">
        <v>7.4999999999999997E-3</v>
      </c>
    </row>
    <row r="165" spans="1:6">
      <c r="A165" s="2"/>
      <c r="B165" s="56" t="s">
        <v>123</v>
      </c>
      <c r="C165" s="57">
        <v>12415</v>
      </c>
      <c r="D165" s="75">
        <v>7.8600000000000003E-2</v>
      </c>
      <c r="E165" s="54" t="s">
        <v>550</v>
      </c>
      <c r="F165" s="59">
        <v>2.5499999999999998E-2</v>
      </c>
    </row>
    <row r="166" spans="1:6">
      <c r="A166" s="2"/>
      <c r="B166" s="56" t="s">
        <v>124</v>
      </c>
      <c r="C166" s="57">
        <v>12889</v>
      </c>
      <c r="D166" s="75">
        <v>8.1600000000000006E-2</v>
      </c>
      <c r="E166" s="54" t="s">
        <v>551</v>
      </c>
      <c r="F166" s="59">
        <v>3.7199999999999997E-2</v>
      </c>
    </row>
    <row r="167" spans="1:6">
      <c r="A167" s="2"/>
      <c r="B167" s="56" t="s">
        <v>125</v>
      </c>
      <c r="C167" s="57">
        <v>25346</v>
      </c>
      <c r="D167" s="75">
        <v>0.16059999999999999</v>
      </c>
      <c r="E167" s="54" t="s">
        <v>552</v>
      </c>
      <c r="F167" s="59">
        <v>0.10440000000000001</v>
      </c>
    </row>
    <row r="168" spans="1:6">
      <c r="A168" s="2"/>
      <c r="B168" s="56" t="s">
        <v>126</v>
      </c>
      <c r="C168" s="57">
        <v>24204</v>
      </c>
      <c r="D168" s="75">
        <v>0.15329999999999999</v>
      </c>
      <c r="E168" s="54" t="s">
        <v>553</v>
      </c>
      <c r="F168" s="59">
        <v>0.13900000000000001</v>
      </c>
    </row>
    <row r="169" spans="1:6">
      <c r="A169" s="2"/>
      <c r="B169" s="56" t="s">
        <v>127</v>
      </c>
      <c r="C169" s="57">
        <v>33966</v>
      </c>
      <c r="D169" s="75">
        <v>0.2152</v>
      </c>
      <c r="E169" s="54" t="s">
        <v>554</v>
      </c>
      <c r="F169" s="59">
        <v>0.27229999999999999</v>
      </c>
    </row>
    <row r="170" spans="1:6">
      <c r="A170" s="2"/>
      <c r="B170" s="56" t="s">
        <v>128</v>
      </c>
      <c r="C170" s="175">
        <v>27880</v>
      </c>
      <c r="D170" s="78">
        <v>0.17660000000000001</v>
      </c>
      <c r="E170" s="62" t="s">
        <v>555</v>
      </c>
      <c r="F170" s="78">
        <v>0.40239999999999998</v>
      </c>
    </row>
    <row r="171" spans="1:6">
      <c r="A171" s="2"/>
      <c r="B171" s="64" t="s">
        <v>11</v>
      </c>
      <c r="C171" s="65">
        <v>157867</v>
      </c>
      <c r="D171" s="66">
        <v>1</v>
      </c>
      <c r="E171" s="67" t="s">
        <v>492</v>
      </c>
      <c r="F171" s="66">
        <v>1</v>
      </c>
    </row>
    <row r="172" spans="1:6">
      <c r="A172" s="2"/>
      <c r="B172" s="177"/>
      <c r="C172" s="28"/>
      <c r="D172" s="31"/>
      <c r="E172" s="178"/>
      <c r="F172" s="31"/>
    </row>
    <row r="173" spans="1:6">
      <c r="A173" s="2"/>
      <c r="B173" s="127"/>
      <c r="C173" s="2"/>
      <c r="D173" s="2"/>
      <c r="E173" s="133"/>
      <c r="F173" s="2"/>
    </row>
    <row r="174" spans="1:6">
      <c r="A174" s="2"/>
      <c r="B174" s="167" t="s">
        <v>28</v>
      </c>
      <c r="C174" s="117" t="s">
        <v>7</v>
      </c>
      <c r="D174" s="91" t="s">
        <v>8</v>
      </c>
      <c r="E174" s="91" t="s">
        <v>9</v>
      </c>
      <c r="F174" s="92" t="s">
        <v>10</v>
      </c>
    </row>
    <row r="175" spans="1:6">
      <c r="A175" s="2"/>
      <c r="B175" s="157" t="s">
        <v>2</v>
      </c>
      <c r="C175" s="52">
        <v>71</v>
      </c>
      <c r="D175" s="75">
        <v>4.0000000000000002E-4</v>
      </c>
      <c r="E175" s="54" t="s">
        <v>556</v>
      </c>
      <c r="F175" s="59">
        <v>6.9999999999999999E-4</v>
      </c>
    </row>
    <row r="176" spans="1:6">
      <c r="A176" s="2"/>
      <c r="B176" s="119" t="s">
        <v>444</v>
      </c>
      <c r="C176" s="57">
        <v>1</v>
      </c>
      <c r="D176" s="75">
        <v>0</v>
      </c>
      <c r="E176" s="54" t="s">
        <v>557</v>
      </c>
      <c r="F176" s="59">
        <v>0</v>
      </c>
    </row>
    <row r="177" spans="1:6">
      <c r="A177" s="2"/>
      <c r="B177" s="119" t="s">
        <v>129</v>
      </c>
      <c r="C177" s="57">
        <v>157595</v>
      </c>
      <c r="D177" s="75">
        <v>0.99829999999999997</v>
      </c>
      <c r="E177" s="54" t="s">
        <v>558</v>
      </c>
      <c r="F177" s="59">
        <v>0.99829999999999997</v>
      </c>
    </row>
    <row r="178" spans="1:6">
      <c r="A178" s="2"/>
      <c r="B178" s="119" t="s">
        <v>1</v>
      </c>
      <c r="C178" s="57">
        <v>119</v>
      </c>
      <c r="D178" s="75">
        <v>8.0000000000000004E-4</v>
      </c>
      <c r="E178" s="54" t="s">
        <v>559</v>
      </c>
      <c r="F178" s="59">
        <v>5.0000000000000001E-4</v>
      </c>
    </row>
    <row r="179" spans="1:6">
      <c r="A179" s="2"/>
      <c r="B179" s="119" t="s">
        <v>130</v>
      </c>
      <c r="C179" s="57">
        <v>80</v>
      </c>
      <c r="D179" s="75">
        <v>5.0000000000000001E-4</v>
      </c>
      <c r="E179" s="54" t="s">
        <v>560</v>
      </c>
      <c r="F179" s="59">
        <v>5.0000000000000001E-4</v>
      </c>
    </row>
    <row r="180" spans="1:6">
      <c r="A180" s="2"/>
      <c r="B180" s="121" t="s">
        <v>131</v>
      </c>
      <c r="C180" s="175">
        <v>1</v>
      </c>
      <c r="D180" s="78">
        <v>0</v>
      </c>
      <c r="E180" s="62" t="s">
        <v>561</v>
      </c>
      <c r="F180" s="63">
        <v>0</v>
      </c>
    </row>
    <row r="181" spans="1:6">
      <c r="A181" s="2"/>
      <c r="B181" s="64" t="s">
        <v>11</v>
      </c>
      <c r="C181" s="65">
        <v>157867</v>
      </c>
      <c r="D181" s="66">
        <v>1</v>
      </c>
      <c r="E181" s="67" t="s">
        <v>492</v>
      </c>
      <c r="F181" s="68">
        <v>1</v>
      </c>
    </row>
    <row r="182" spans="1:6">
      <c r="A182" s="2"/>
      <c r="B182" s="127"/>
      <c r="C182" s="2"/>
      <c r="D182" s="2"/>
      <c r="E182" s="133"/>
      <c r="F182" s="2"/>
    </row>
    <row r="183" spans="1:6">
      <c r="A183" s="2"/>
      <c r="B183" s="2"/>
      <c r="C183" s="2"/>
      <c r="D183" s="2"/>
      <c r="E183" s="133"/>
      <c r="F183" s="2"/>
    </row>
    <row r="184" spans="1:6">
      <c r="A184" s="2"/>
      <c r="B184" s="167" t="s">
        <v>29</v>
      </c>
      <c r="C184" s="117" t="s">
        <v>7</v>
      </c>
      <c r="D184" s="91" t="s">
        <v>8</v>
      </c>
      <c r="E184" s="117" t="s">
        <v>9</v>
      </c>
      <c r="F184" s="162" t="s">
        <v>10</v>
      </c>
    </row>
    <row r="185" spans="1:6">
      <c r="A185" s="2"/>
      <c r="B185" s="51" t="s">
        <v>30</v>
      </c>
      <c r="C185" s="150"/>
      <c r="D185" s="109"/>
      <c r="E185" s="54"/>
      <c r="F185" s="55"/>
    </row>
    <row r="186" spans="1:6">
      <c r="A186" s="2"/>
      <c r="B186" s="56" t="s">
        <v>31</v>
      </c>
      <c r="C186" s="120">
        <v>157867</v>
      </c>
      <c r="D186" s="76">
        <v>1</v>
      </c>
      <c r="E186" s="54" t="s">
        <v>492</v>
      </c>
      <c r="F186" s="59">
        <v>1</v>
      </c>
    </row>
    <row r="187" spans="1:6">
      <c r="A187" s="2"/>
      <c r="B187" s="56" t="s">
        <v>32</v>
      </c>
      <c r="C187" s="120"/>
      <c r="D187" s="76"/>
      <c r="E187" s="54"/>
      <c r="F187" s="59"/>
    </row>
    <row r="188" spans="1:6">
      <c r="A188" s="2"/>
      <c r="B188" s="56" t="s">
        <v>33</v>
      </c>
      <c r="C188" s="120"/>
      <c r="D188" s="76"/>
      <c r="E188" s="54"/>
      <c r="F188" s="59"/>
    </row>
    <row r="189" spans="1:6">
      <c r="A189" s="2"/>
      <c r="B189" s="145" t="s">
        <v>140</v>
      </c>
      <c r="C189" s="122"/>
      <c r="D189" s="78"/>
      <c r="E189" s="62"/>
      <c r="F189" s="63"/>
    </row>
    <row r="190" spans="1:6">
      <c r="A190" s="2"/>
      <c r="B190" s="64" t="s">
        <v>11</v>
      </c>
      <c r="C190" s="65">
        <v>157867</v>
      </c>
      <c r="D190" s="66">
        <v>1</v>
      </c>
      <c r="E190" s="67" t="s">
        <v>492</v>
      </c>
      <c r="F190" s="68">
        <v>1</v>
      </c>
    </row>
    <row r="193" spans="2:6">
      <c r="B193" s="167" t="s">
        <v>91</v>
      </c>
      <c r="C193" s="90" t="s">
        <v>7</v>
      </c>
      <c r="D193" s="172" t="s">
        <v>69</v>
      </c>
      <c r="E193" s="117" t="s">
        <v>9</v>
      </c>
      <c r="F193" s="92" t="s">
        <v>10</v>
      </c>
    </row>
    <row r="194" spans="2:6">
      <c r="B194" s="179">
        <v>1</v>
      </c>
      <c r="C194" s="158">
        <v>1</v>
      </c>
      <c r="D194" s="109" t="s">
        <v>199</v>
      </c>
      <c r="E194" s="54" t="s">
        <v>562</v>
      </c>
      <c r="F194" s="180">
        <v>6.9999999999999994E-5</v>
      </c>
    </row>
    <row r="195" spans="2:6">
      <c r="B195" s="181">
        <v>2</v>
      </c>
      <c r="C195" s="57">
        <v>1</v>
      </c>
      <c r="D195" s="76" t="s">
        <v>199</v>
      </c>
      <c r="E195" s="54" t="s">
        <v>563</v>
      </c>
      <c r="F195" s="180">
        <v>6.9999999999999994E-5</v>
      </c>
    </row>
    <row r="196" spans="2:6">
      <c r="B196" s="181">
        <v>3</v>
      </c>
      <c r="C196" s="57">
        <v>1</v>
      </c>
      <c r="D196" s="76" t="s">
        <v>199</v>
      </c>
      <c r="E196" s="54" t="s">
        <v>564</v>
      </c>
      <c r="F196" s="180">
        <v>6.0000000000000002E-5</v>
      </c>
    </row>
    <row r="197" spans="2:6">
      <c r="B197" s="181">
        <v>4</v>
      </c>
      <c r="C197" s="57">
        <v>1</v>
      </c>
      <c r="D197" s="76" t="s">
        <v>199</v>
      </c>
      <c r="E197" s="54" t="s">
        <v>565</v>
      </c>
      <c r="F197" s="180">
        <v>6.0000000000000002E-5</v>
      </c>
    </row>
    <row r="198" spans="2:6">
      <c r="B198" s="181">
        <v>5</v>
      </c>
      <c r="C198" s="57">
        <v>1</v>
      </c>
      <c r="D198" s="76" t="s">
        <v>199</v>
      </c>
      <c r="E198" s="54" t="s">
        <v>566</v>
      </c>
      <c r="F198" s="180">
        <v>6.0000000000000002E-5</v>
      </c>
    </row>
    <row r="199" spans="2:6">
      <c r="B199" s="181">
        <v>6</v>
      </c>
      <c r="C199" s="57">
        <v>1</v>
      </c>
      <c r="D199" s="76" t="s">
        <v>199</v>
      </c>
      <c r="E199" s="54" t="s">
        <v>567</v>
      </c>
      <c r="F199" s="180">
        <v>6.0000000000000002E-5</v>
      </c>
    </row>
    <row r="200" spans="2:6">
      <c r="B200" s="181">
        <v>7</v>
      </c>
      <c r="C200" s="57">
        <v>1</v>
      </c>
      <c r="D200" s="76" t="s">
        <v>199</v>
      </c>
      <c r="E200" s="54" t="s">
        <v>568</v>
      </c>
      <c r="F200" s="180">
        <v>6.0000000000000002E-5</v>
      </c>
    </row>
    <row r="201" spans="2:6">
      <c r="B201" s="181">
        <v>8</v>
      </c>
      <c r="C201" s="57">
        <v>1</v>
      </c>
      <c r="D201" s="76" t="s">
        <v>199</v>
      </c>
      <c r="E201" s="54" t="s">
        <v>569</v>
      </c>
      <c r="F201" s="180">
        <v>6.0000000000000002E-5</v>
      </c>
    </row>
    <row r="202" spans="2:6">
      <c r="B202" s="181">
        <v>9</v>
      </c>
      <c r="C202" s="57">
        <v>1</v>
      </c>
      <c r="D202" s="76" t="s">
        <v>199</v>
      </c>
      <c r="E202" s="54" t="s">
        <v>570</v>
      </c>
      <c r="F202" s="180">
        <v>6.0000000000000002E-5</v>
      </c>
    </row>
    <row r="203" spans="2:6">
      <c r="B203" s="181">
        <v>10</v>
      </c>
      <c r="C203" s="77">
        <v>1</v>
      </c>
      <c r="D203" s="78" t="s">
        <v>199</v>
      </c>
      <c r="E203" s="62" t="s">
        <v>571</v>
      </c>
      <c r="F203" s="182">
        <v>6.0000000000000002E-5</v>
      </c>
    </row>
    <row r="204" spans="2:6">
      <c r="B204" s="64" t="s">
        <v>70</v>
      </c>
      <c r="C204" s="65">
        <v>10</v>
      </c>
      <c r="D204" s="79"/>
      <c r="E204" s="67" t="s">
        <v>572</v>
      </c>
      <c r="F204" s="183">
        <v>6.2E-4</v>
      </c>
    </row>
    <row r="205" spans="2:6">
      <c r="B205" s="159"/>
      <c r="C205" s="2"/>
      <c r="D205" s="143"/>
      <c r="E205" s="160"/>
      <c r="F205" s="2"/>
    </row>
    <row r="206" spans="2:6">
      <c r="B206" s="159"/>
      <c r="C206" s="2"/>
      <c r="D206" s="143"/>
      <c r="E206" s="184"/>
      <c r="F206" s="2"/>
    </row>
    <row r="207" spans="2:6">
      <c r="B207" s="167" t="s">
        <v>71</v>
      </c>
      <c r="C207" s="90" t="s">
        <v>7</v>
      </c>
      <c r="D207" s="91" t="s">
        <v>8</v>
      </c>
      <c r="E207" s="173" t="s">
        <v>9</v>
      </c>
      <c r="F207" s="92" t="s">
        <v>10</v>
      </c>
    </row>
    <row r="208" spans="2:6">
      <c r="B208" s="51" t="s">
        <v>17</v>
      </c>
      <c r="C208" s="52">
        <v>155018</v>
      </c>
      <c r="D208" s="53">
        <v>0.98199999999999998</v>
      </c>
      <c r="E208" s="54" t="s">
        <v>573</v>
      </c>
      <c r="F208" s="55">
        <v>0.98819999999999997</v>
      </c>
    </row>
    <row r="209" spans="1:8">
      <c r="B209" s="56" t="s">
        <v>72</v>
      </c>
      <c r="C209" s="57"/>
      <c r="D209" s="58"/>
      <c r="E209" s="54"/>
      <c r="F209" s="59"/>
    </row>
    <row r="210" spans="1:8">
      <c r="B210" s="56" t="s">
        <v>73</v>
      </c>
      <c r="C210" s="57">
        <v>2849</v>
      </c>
      <c r="D210" s="58">
        <v>1.7999999999999999E-2</v>
      </c>
      <c r="E210" s="54" t="s">
        <v>520</v>
      </c>
      <c r="F210" s="59">
        <v>1.18E-2</v>
      </c>
    </row>
    <row r="211" spans="1:8">
      <c r="B211" s="56" t="s">
        <v>140</v>
      </c>
      <c r="C211" s="60"/>
      <c r="D211" s="61"/>
      <c r="E211" s="62"/>
      <c r="F211" s="63"/>
    </row>
    <row r="212" spans="1:8">
      <c r="B212" s="64" t="s">
        <v>11</v>
      </c>
      <c r="C212" s="65">
        <v>157867</v>
      </c>
      <c r="D212" s="66">
        <v>1</v>
      </c>
      <c r="E212" s="67" t="s">
        <v>492</v>
      </c>
      <c r="F212" s="68">
        <v>1</v>
      </c>
    </row>
    <row r="214" spans="1:8">
      <c r="B214" s="185"/>
    </row>
    <row r="215" spans="1:8">
      <c r="A215" s="186"/>
      <c r="B215" s="187" t="s">
        <v>401</v>
      </c>
    </row>
    <row r="216" spans="1:8">
      <c r="B216" s="94" t="s">
        <v>169</v>
      </c>
      <c r="C216" s="90"/>
      <c r="D216" s="91"/>
      <c r="E216" s="91" t="s">
        <v>9</v>
      </c>
      <c r="F216" s="92" t="str">
        <f>F207</f>
        <v>% of Total Amount</v>
      </c>
      <c r="H216" s="124" t="s">
        <v>574</v>
      </c>
    </row>
    <row r="217" spans="1:8" ht="15">
      <c r="B217" s="181" t="s">
        <v>310</v>
      </c>
      <c r="C217" s="196"/>
      <c r="D217" s="209"/>
      <c r="E217" s="163">
        <v>33168571658.369999</v>
      </c>
      <c r="F217" s="210">
        <f>E217/$E$219</f>
        <v>1</v>
      </c>
    </row>
    <row r="218" spans="1:8" ht="15">
      <c r="B218" s="181" t="s">
        <v>311</v>
      </c>
      <c r="C218" s="198"/>
      <c r="D218" s="197"/>
      <c r="E218" s="54">
        <v>0</v>
      </c>
      <c r="F218" s="197">
        <f>E218/$E$219</f>
        <v>0</v>
      </c>
    </row>
    <row r="219" spans="1:8">
      <c r="B219" s="200" t="s">
        <v>11</v>
      </c>
      <c r="C219" s="65"/>
      <c r="D219" s="93"/>
      <c r="E219" s="190">
        <f>SUM(E217:E218)</f>
        <v>33168571658.369999</v>
      </c>
      <c r="F219" s="93">
        <f>SUM(F217:F218)</f>
        <v>1</v>
      </c>
    </row>
    <row r="220" spans="1:8" ht="15">
      <c r="B220" s="201" t="s">
        <v>362</v>
      </c>
      <c r="C220" s="199"/>
      <c r="D220" s="202"/>
      <c r="E220" s="204">
        <v>28578600000</v>
      </c>
      <c r="F220" s="202"/>
    </row>
    <row r="221" spans="1:8">
      <c r="B221" s="188" t="s">
        <v>312</v>
      </c>
      <c r="E221" s="54"/>
    </row>
    <row r="222" spans="1:8">
      <c r="B222" s="188" t="s">
        <v>445</v>
      </c>
    </row>
    <row r="225" spans="2:6">
      <c r="F225" s="126">
        <v>-1</v>
      </c>
    </row>
    <row r="227" spans="2:6">
      <c r="B227" s="189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8" min="1" max="5" man="1"/>
    <brk id="17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19"/>
  <sheetViews>
    <sheetView zoomScaleNormal="100" zoomScaleSheetLayoutView="90" workbookViewId="0">
      <selection activeCell="D8" sqref="D8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195"/>
    </row>
    <row r="3" spans="2:14">
      <c r="B3" s="1" t="str">
        <f>Cover!B7</f>
        <v>Covered Bond Programme - Cover Pool Report 30 June 2025</v>
      </c>
    </row>
    <row r="4" spans="2:14">
      <c r="B4" s="43" t="s">
        <v>142</v>
      </c>
      <c r="C4" s="44" t="s">
        <v>50</v>
      </c>
      <c r="M4" s="70"/>
    </row>
    <row r="5" spans="2:14">
      <c r="B5" s="36" t="s">
        <v>45</v>
      </c>
      <c r="C5" s="37">
        <f>H113</f>
        <v>24102779631.635757</v>
      </c>
      <c r="E5" s="17"/>
      <c r="F5" s="18"/>
      <c r="M5" s="70"/>
      <c r="N5" s="71"/>
    </row>
    <row r="6" spans="2:14">
      <c r="B6" s="38" t="s">
        <v>93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+SUMIF(F22:F110,"NOK",H22:H110)</f>
        <v>17916502655.209999</v>
      </c>
      <c r="M7" s="70"/>
      <c r="N7" s="71"/>
    </row>
    <row r="8" spans="2:14">
      <c r="B8" s="38" t="s">
        <v>58</v>
      </c>
      <c r="C8" s="40">
        <f>+SUMIF(F22:F110,"EUR",H22:H110)</f>
        <v>6185552170.1132498</v>
      </c>
      <c r="M8" s="70"/>
      <c r="N8" s="71"/>
    </row>
    <row r="9" spans="2:14">
      <c r="B9" s="38" t="s">
        <v>56</v>
      </c>
      <c r="C9" s="40">
        <f>+SUMIF(F22:F110,"SEK",H22:H110)</f>
        <v>713207.55989999988</v>
      </c>
      <c r="M9" s="70"/>
      <c r="N9" s="71"/>
    </row>
    <row r="10" spans="2:14">
      <c r="B10" s="38" t="s">
        <v>57</v>
      </c>
      <c r="C10" s="40">
        <f>+SUMIF(F22:F110,"USD",H22:H110)</f>
        <v>654.73486800000001</v>
      </c>
    </row>
    <row r="11" spans="2:14">
      <c r="B11" s="38" t="s">
        <v>230</v>
      </c>
      <c r="C11" s="40">
        <f>+SUMIF(F22:F110,"GBP",H22:H110)</f>
        <v>10944.017742</v>
      </c>
    </row>
    <row r="12" spans="2:14">
      <c r="B12" s="38" t="s">
        <v>59</v>
      </c>
      <c r="C12" s="40"/>
      <c r="E12" s="45"/>
    </row>
    <row r="13" spans="2:14">
      <c r="B13" s="38" t="s">
        <v>167</v>
      </c>
      <c r="C13" s="40">
        <f>+SUMIF($D$22:$D$110,"Gov't Guaranteed",$H$22:$H$110)</f>
        <v>0</v>
      </c>
      <c r="D13" s="106"/>
      <c r="E13" s="10" t="s">
        <v>145</v>
      </c>
      <c r="F13" s="74"/>
      <c r="G13" s="10"/>
      <c r="H13" s="10"/>
      <c r="I13" s="10"/>
    </row>
    <row r="14" spans="2:14">
      <c r="B14" s="38" t="s">
        <v>132</v>
      </c>
      <c r="C14" s="40">
        <f>+SUMIF($D$22:$D$110,"SSA",$H$22:$H$110)</f>
        <v>4950412500</v>
      </c>
      <c r="D14" s="106"/>
      <c r="E14" s="10" t="s">
        <v>146</v>
      </c>
      <c r="F14" s="74"/>
      <c r="G14" s="10"/>
      <c r="H14" s="10"/>
      <c r="I14" s="10"/>
    </row>
    <row r="15" spans="2:14">
      <c r="B15" s="38" t="s">
        <v>60</v>
      </c>
      <c r="C15" s="40">
        <f>+SUMIF($D$22:$D$110,"Covered Bond",$H$22:$H$110)</f>
        <v>16383297000</v>
      </c>
      <c r="D15" s="106"/>
      <c r="E15" s="10" t="s">
        <v>185</v>
      </c>
      <c r="F15" s="74"/>
      <c r="G15" s="10"/>
      <c r="H15" s="10"/>
      <c r="I15" s="10"/>
    </row>
    <row r="16" spans="2:14">
      <c r="B16" s="38" t="s">
        <v>61</v>
      </c>
      <c r="C16" s="40">
        <f>+SUMIF($D$22:$D$110,"Deposit",$H$22:H110)</f>
        <v>1671070131.6357598</v>
      </c>
      <c r="D16" s="106"/>
      <c r="E16" s="10"/>
    </row>
    <row r="17" spans="2:13">
      <c r="B17" s="108" t="s">
        <v>201</v>
      </c>
      <c r="C17" s="41">
        <f>+SUMIF($D$22:$D$110,"Reverse Repo",$H$22:H110)</f>
        <v>1098000000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94</v>
      </c>
      <c r="F20" s="47" t="s">
        <v>47</v>
      </c>
      <c r="G20" s="48" t="s">
        <v>133</v>
      </c>
      <c r="H20" s="49" t="s">
        <v>134</v>
      </c>
      <c r="I20" s="21"/>
    </row>
    <row r="22" spans="2:13">
      <c r="B22" s="114" t="s">
        <v>409</v>
      </c>
      <c r="C22" s="25" t="s">
        <v>355</v>
      </c>
      <c r="D22" s="25" t="s">
        <v>51</v>
      </c>
      <c r="E22" s="84" t="s">
        <v>227</v>
      </c>
      <c r="F22" s="1" t="s">
        <v>49</v>
      </c>
      <c r="G22" s="73">
        <v>35000000</v>
      </c>
      <c r="H22" s="73">
        <v>413875000</v>
      </c>
      <c r="I22" s="20"/>
    </row>
    <row r="23" spans="2:13">
      <c r="B23" s="114" t="s">
        <v>206</v>
      </c>
      <c r="C23" s="114" t="s">
        <v>233</v>
      </c>
      <c r="D23" s="25" t="s">
        <v>51</v>
      </c>
      <c r="E23" s="84" t="s">
        <v>228</v>
      </c>
      <c r="F23" s="115" t="s">
        <v>49</v>
      </c>
      <c r="G23" s="192">
        <v>15500000</v>
      </c>
      <c r="H23" s="72">
        <v>183287500</v>
      </c>
      <c r="I23" s="20"/>
    </row>
    <row r="24" spans="2:13" ht="15" customHeight="1">
      <c r="B24" s="114" t="s">
        <v>206</v>
      </c>
      <c r="C24" s="25" t="s">
        <v>580</v>
      </c>
      <c r="D24" s="25" t="s">
        <v>51</v>
      </c>
      <c r="E24" s="84" t="s">
        <v>228</v>
      </c>
      <c r="F24" s="1" t="s">
        <v>48</v>
      </c>
      <c r="G24" s="73">
        <v>616000000</v>
      </c>
      <c r="H24" s="73">
        <v>616000000</v>
      </c>
      <c r="I24" s="20"/>
    </row>
    <row r="25" spans="2:13">
      <c r="B25" s="114" t="s">
        <v>206</v>
      </c>
      <c r="C25" s="114" t="s">
        <v>581</v>
      </c>
      <c r="D25" s="25" t="s">
        <v>51</v>
      </c>
      <c r="E25" s="84" t="s">
        <v>228</v>
      </c>
      <c r="F25" s="107" t="s">
        <v>48</v>
      </c>
      <c r="G25" s="192">
        <v>34000000</v>
      </c>
      <c r="H25" s="72">
        <v>34000000</v>
      </c>
      <c r="I25" s="20"/>
    </row>
    <row r="26" spans="2:13">
      <c r="B26" s="114" t="s">
        <v>206</v>
      </c>
      <c r="C26" s="114" t="s">
        <v>388</v>
      </c>
      <c r="D26" s="25" t="s">
        <v>51</v>
      </c>
      <c r="E26" s="84" t="s">
        <v>228</v>
      </c>
      <c r="F26" s="107" t="s">
        <v>49</v>
      </c>
      <c r="G26" s="192">
        <v>5000000</v>
      </c>
      <c r="H26" s="72">
        <v>59125000</v>
      </c>
      <c r="I26" s="20"/>
    </row>
    <row r="27" spans="2:13">
      <c r="B27" s="114" t="s">
        <v>206</v>
      </c>
      <c r="C27" s="114" t="s">
        <v>432</v>
      </c>
      <c r="D27" s="25" t="s">
        <v>51</v>
      </c>
      <c r="E27" s="84" t="s">
        <v>228</v>
      </c>
      <c r="F27" s="107" t="s">
        <v>48</v>
      </c>
      <c r="G27" s="192">
        <v>200000000</v>
      </c>
      <c r="H27" s="72">
        <v>200000000</v>
      </c>
      <c r="I27" s="20"/>
    </row>
    <row r="28" spans="2:13">
      <c r="B28" s="114" t="s">
        <v>206</v>
      </c>
      <c r="C28" s="114" t="s">
        <v>446</v>
      </c>
      <c r="D28" s="25" t="s">
        <v>51</v>
      </c>
      <c r="E28" s="84" t="s">
        <v>228</v>
      </c>
      <c r="F28" s="115" t="s">
        <v>49</v>
      </c>
      <c r="G28" s="193">
        <v>8000000</v>
      </c>
      <c r="H28" s="72">
        <v>94600000</v>
      </c>
      <c r="I28" s="20"/>
    </row>
    <row r="29" spans="2:13">
      <c r="B29" s="114" t="s">
        <v>207</v>
      </c>
      <c r="C29" s="114" t="s">
        <v>394</v>
      </c>
      <c r="D29" s="25" t="s">
        <v>51</v>
      </c>
      <c r="E29" s="84" t="s">
        <v>227</v>
      </c>
      <c r="F29" s="115" t="s">
        <v>49</v>
      </c>
      <c r="G29" s="192">
        <v>2000000</v>
      </c>
      <c r="H29" s="72">
        <v>23650000</v>
      </c>
      <c r="I29" s="20"/>
    </row>
    <row r="30" spans="2:13">
      <c r="B30" s="114" t="s">
        <v>207</v>
      </c>
      <c r="C30" s="114" t="s">
        <v>301</v>
      </c>
      <c r="D30" s="25" t="s">
        <v>51</v>
      </c>
      <c r="E30" s="84" t="s">
        <v>227</v>
      </c>
      <c r="F30" s="115" t="s">
        <v>49</v>
      </c>
      <c r="G30" s="192">
        <v>15000000</v>
      </c>
      <c r="H30" s="72">
        <v>177375000</v>
      </c>
      <c r="I30" s="20"/>
    </row>
    <row r="31" spans="2:13">
      <c r="B31" s="114" t="s">
        <v>207</v>
      </c>
      <c r="C31" s="114" t="s">
        <v>326</v>
      </c>
      <c r="D31" s="25" t="s">
        <v>51</v>
      </c>
      <c r="E31" s="84" t="s">
        <v>227</v>
      </c>
      <c r="F31" s="107" t="s">
        <v>49</v>
      </c>
      <c r="G31" s="192">
        <v>5000000</v>
      </c>
      <c r="H31" s="72">
        <v>59125000</v>
      </c>
      <c r="I31" s="20"/>
    </row>
    <row r="32" spans="2:13">
      <c r="B32" s="114" t="s">
        <v>207</v>
      </c>
      <c r="C32" s="114" t="s">
        <v>234</v>
      </c>
      <c r="D32" s="25" t="s">
        <v>51</v>
      </c>
      <c r="E32" s="84" t="s">
        <v>227</v>
      </c>
      <c r="F32" s="107" t="s">
        <v>49</v>
      </c>
      <c r="G32" s="192">
        <v>13000000</v>
      </c>
      <c r="H32" s="72">
        <v>153725000</v>
      </c>
      <c r="I32" s="20"/>
    </row>
    <row r="33" spans="2:9" ht="12.75" customHeight="1">
      <c r="B33" s="114" t="s">
        <v>208</v>
      </c>
      <c r="C33" s="114" t="s">
        <v>449</v>
      </c>
      <c r="D33" s="25" t="s">
        <v>172</v>
      </c>
      <c r="E33" s="84" t="s">
        <v>62</v>
      </c>
      <c r="F33" s="107" t="s">
        <v>49</v>
      </c>
      <c r="G33" s="192">
        <v>8500000</v>
      </c>
      <c r="H33" s="72">
        <v>100512500</v>
      </c>
      <c r="I33" s="20"/>
    </row>
    <row r="34" spans="2:9">
      <c r="B34" s="114" t="s">
        <v>208</v>
      </c>
      <c r="C34" s="114" t="s">
        <v>582</v>
      </c>
      <c r="D34" s="25" t="s">
        <v>172</v>
      </c>
      <c r="E34" s="84" t="s">
        <v>62</v>
      </c>
      <c r="F34" s="115" t="s">
        <v>48</v>
      </c>
      <c r="G34" s="192">
        <v>250000000</v>
      </c>
      <c r="H34" s="72">
        <v>250000000</v>
      </c>
      <c r="I34" s="20"/>
    </row>
    <row r="35" spans="2:9">
      <c r="B35" s="114" t="s">
        <v>208</v>
      </c>
      <c r="C35" s="114" t="s">
        <v>448</v>
      </c>
      <c r="D35" s="25" t="s">
        <v>172</v>
      </c>
      <c r="E35" s="84" t="s">
        <v>62</v>
      </c>
      <c r="F35" s="115" t="s">
        <v>49</v>
      </c>
      <c r="G35" s="192">
        <v>5000000</v>
      </c>
      <c r="H35" s="72">
        <v>59125000</v>
      </c>
      <c r="I35" s="20"/>
    </row>
    <row r="36" spans="2:9">
      <c r="B36" s="114" t="s">
        <v>208</v>
      </c>
      <c r="C36" s="114" t="s">
        <v>447</v>
      </c>
      <c r="D36" s="25" t="s">
        <v>172</v>
      </c>
      <c r="E36" s="84" t="s">
        <v>62</v>
      </c>
      <c r="F36" s="115" t="s">
        <v>48</v>
      </c>
      <c r="G36" s="192">
        <v>200000000</v>
      </c>
      <c r="H36" s="72">
        <v>200000000</v>
      </c>
      <c r="I36" s="20"/>
    </row>
    <row r="37" spans="2:9">
      <c r="B37" s="114" t="s">
        <v>208</v>
      </c>
      <c r="C37" s="114" t="s">
        <v>390</v>
      </c>
      <c r="D37" s="25" t="s">
        <v>172</v>
      </c>
      <c r="E37" s="84" t="s">
        <v>62</v>
      </c>
      <c r="F37" s="107" t="s">
        <v>48</v>
      </c>
      <c r="G37" s="192">
        <v>275000000</v>
      </c>
      <c r="H37" s="72">
        <v>275000000</v>
      </c>
      <c r="I37" s="20"/>
    </row>
    <row r="38" spans="2:9">
      <c r="B38" s="114" t="s">
        <v>209</v>
      </c>
      <c r="C38" s="25" t="s">
        <v>205</v>
      </c>
      <c r="D38" s="25" t="s">
        <v>172</v>
      </c>
      <c r="E38" s="84" t="s">
        <v>397</v>
      </c>
      <c r="F38" s="1" t="s">
        <v>48</v>
      </c>
      <c r="G38" s="73">
        <v>100000000</v>
      </c>
      <c r="H38" s="73">
        <v>100000000</v>
      </c>
      <c r="I38" s="20"/>
    </row>
    <row r="39" spans="2:9">
      <c r="B39" s="114" t="s">
        <v>210</v>
      </c>
      <c r="C39" s="114" t="s">
        <v>327</v>
      </c>
      <c r="D39" s="25" t="s">
        <v>172</v>
      </c>
      <c r="E39" s="84" t="s">
        <v>62</v>
      </c>
      <c r="F39" s="115" t="s">
        <v>49</v>
      </c>
      <c r="G39" s="193">
        <v>10000000</v>
      </c>
      <c r="H39" s="72">
        <v>118250000</v>
      </c>
      <c r="I39" s="20"/>
    </row>
    <row r="40" spans="2:9">
      <c r="B40" s="114" t="s">
        <v>210</v>
      </c>
      <c r="C40" s="114" t="s">
        <v>583</v>
      </c>
      <c r="D40" s="25" t="s">
        <v>172</v>
      </c>
      <c r="E40" s="84" t="s">
        <v>62</v>
      </c>
      <c r="F40" s="115" t="s">
        <v>48</v>
      </c>
      <c r="G40" s="193">
        <v>250000000</v>
      </c>
      <c r="H40" s="72">
        <v>250000000</v>
      </c>
      <c r="I40" s="20"/>
    </row>
    <row r="41" spans="2:9">
      <c r="B41" s="114" t="s">
        <v>210</v>
      </c>
      <c r="C41" s="114" t="s">
        <v>315</v>
      </c>
      <c r="D41" s="25" t="s">
        <v>172</v>
      </c>
      <c r="E41" s="84" t="s">
        <v>62</v>
      </c>
      <c r="F41" s="115" t="s">
        <v>48</v>
      </c>
      <c r="G41" s="193">
        <v>500000000</v>
      </c>
      <c r="H41" s="72">
        <v>500000000</v>
      </c>
      <c r="I41" s="20"/>
    </row>
    <row r="42" spans="2:9">
      <c r="B42" s="114" t="s">
        <v>232</v>
      </c>
      <c r="C42" s="114" t="s">
        <v>356</v>
      </c>
      <c r="D42" s="25" t="s">
        <v>51</v>
      </c>
      <c r="E42" s="84" t="s">
        <v>62</v>
      </c>
      <c r="F42" s="115" t="s">
        <v>48</v>
      </c>
      <c r="G42" s="193">
        <v>285000000</v>
      </c>
      <c r="H42" s="72">
        <v>285000000</v>
      </c>
      <c r="I42" s="20"/>
    </row>
    <row r="43" spans="2:9">
      <c r="B43" s="114" t="s">
        <v>232</v>
      </c>
      <c r="C43" s="114" t="s">
        <v>433</v>
      </c>
      <c r="D43" s="25" t="s">
        <v>51</v>
      </c>
      <c r="E43" s="84" t="s">
        <v>62</v>
      </c>
      <c r="F43" s="115" t="s">
        <v>48</v>
      </c>
      <c r="G43" s="193">
        <v>250000000</v>
      </c>
      <c r="H43" s="72">
        <v>250000000</v>
      </c>
      <c r="I43" s="20"/>
    </row>
    <row r="44" spans="2:9">
      <c r="B44" s="114" t="s">
        <v>324</v>
      </c>
      <c r="C44" s="114" t="s">
        <v>328</v>
      </c>
      <c r="D44" s="25" t="s">
        <v>172</v>
      </c>
      <c r="E44" s="84" t="s">
        <v>591</v>
      </c>
      <c r="F44" s="115" t="s">
        <v>49</v>
      </c>
      <c r="G44" s="193">
        <v>2000000</v>
      </c>
      <c r="H44" s="72">
        <v>23650000</v>
      </c>
      <c r="I44" s="20"/>
    </row>
    <row r="45" spans="2:9">
      <c r="B45" s="114" t="s">
        <v>265</v>
      </c>
      <c r="C45" s="114" t="s">
        <v>584</v>
      </c>
      <c r="D45" s="25" t="s">
        <v>172</v>
      </c>
      <c r="E45" s="84" t="s">
        <v>389</v>
      </c>
      <c r="F45" s="115" t="s">
        <v>48</v>
      </c>
      <c r="G45" s="193">
        <v>500000000</v>
      </c>
      <c r="H45" s="72">
        <v>500000000</v>
      </c>
      <c r="I45" s="20"/>
    </row>
    <row r="46" spans="2:9">
      <c r="B46" s="114" t="s">
        <v>260</v>
      </c>
      <c r="C46" s="114" t="s">
        <v>450</v>
      </c>
      <c r="D46" s="25" t="s">
        <v>172</v>
      </c>
      <c r="E46" s="84" t="s">
        <v>62</v>
      </c>
      <c r="F46" s="115" t="s">
        <v>49</v>
      </c>
      <c r="G46" s="193">
        <v>20000000</v>
      </c>
      <c r="H46" s="72">
        <v>236500000</v>
      </c>
      <c r="I46" s="20"/>
    </row>
    <row r="47" spans="2:9">
      <c r="B47" s="114" t="s">
        <v>211</v>
      </c>
      <c r="C47" s="114" t="s">
        <v>357</v>
      </c>
      <c r="D47" s="25" t="s">
        <v>51</v>
      </c>
      <c r="E47" s="84" t="s">
        <v>227</v>
      </c>
      <c r="F47" s="115" t="s">
        <v>49</v>
      </c>
      <c r="G47" s="193">
        <v>11000000</v>
      </c>
      <c r="H47" s="72">
        <v>130075000</v>
      </c>
      <c r="I47" s="20"/>
    </row>
    <row r="48" spans="2:9">
      <c r="B48" s="114" t="s">
        <v>211</v>
      </c>
      <c r="C48" s="114" t="s">
        <v>410</v>
      </c>
      <c r="D48" s="25" t="s">
        <v>51</v>
      </c>
      <c r="E48" s="84" t="s">
        <v>227</v>
      </c>
      <c r="F48" s="115" t="s">
        <v>49</v>
      </c>
      <c r="G48" s="193">
        <v>4500000</v>
      </c>
      <c r="H48" s="72">
        <v>53212500</v>
      </c>
      <c r="I48" s="20"/>
    </row>
    <row r="49" spans="2:9">
      <c r="B49" s="114" t="s">
        <v>212</v>
      </c>
      <c r="C49" s="114" t="s">
        <v>316</v>
      </c>
      <c r="D49" s="25" t="s">
        <v>51</v>
      </c>
      <c r="E49" s="84" t="s">
        <v>227</v>
      </c>
      <c r="F49" s="115" t="s">
        <v>49</v>
      </c>
      <c r="G49" s="193">
        <v>17500000</v>
      </c>
      <c r="H49" s="72">
        <v>206937500</v>
      </c>
      <c r="I49" s="20"/>
    </row>
    <row r="50" spans="2:9">
      <c r="B50" s="114" t="s">
        <v>212</v>
      </c>
      <c r="C50" s="114" t="s">
        <v>434</v>
      </c>
      <c r="D50" s="25" t="s">
        <v>51</v>
      </c>
      <c r="E50" s="84" t="s">
        <v>227</v>
      </c>
      <c r="F50" s="115" t="s">
        <v>49</v>
      </c>
      <c r="G50" s="193">
        <v>6000000</v>
      </c>
      <c r="H50" s="72">
        <v>70950000</v>
      </c>
      <c r="I50" s="20"/>
    </row>
    <row r="51" spans="2:9">
      <c r="B51" s="114" t="s">
        <v>212</v>
      </c>
      <c r="C51" s="114" t="s">
        <v>266</v>
      </c>
      <c r="D51" s="25" t="s">
        <v>51</v>
      </c>
      <c r="E51" s="84" t="s">
        <v>227</v>
      </c>
      <c r="F51" s="107" t="s">
        <v>49</v>
      </c>
      <c r="G51" s="192">
        <v>6000000</v>
      </c>
      <c r="H51" s="72">
        <v>70950000</v>
      </c>
      <c r="I51" s="20"/>
    </row>
    <row r="52" spans="2:9">
      <c r="B52" s="114" t="s">
        <v>212</v>
      </c>
      <c r="C52" s="114" t="s">
        <v>585</v>
      </c>
      <c r="D52" s="25" t="s">
        <v>51</v>
      </c>
      <c r="E52" s="84" t="s">
        <v>227</v>
      </c>
      <c r="F52" s="115" t="s">
        <v>48</v>
      </c>
      <c r="G52" s="192">
        <v>280000000</v>
      </c>
      <c r="H52" s="72">
        <v>280000000</v>
      </c>
      <c r="I52" s="20"/>
    </row>
    <row r="53" spans="2:9">
      <c r="B53" s="114" t="s">
        <v>212</v>
      </c>
      <c r="C53" s="114" t="s">
        <v>358</v>
      </c>
      <c r="D53" s="25" t="s">
        <v>51</v>
      </c>
      <c r="E53" s="84" t="s">
        <v>227</v>
      </c>
      <c r="F53" s="115" t="s">
        <v>48</v>
      </c>
      <c r="G53" s="192">
        <v>254000000</v>
      </c>
      <c r="H53" s="72">
        <v>254000000</v>
      </c>
      <c r="I53" s="20"/>
    </row>
    <row r="54" spans="2:9">
      <c r="B54" s="114" t="s">
        <v>213</v>
      </c>
      <c r="C54" s="114" t="s">
        <v>329</v>
      </c>
      <c r="D54" s="25" t="s">
        <v>51</v>
      </c>
      <c r="E54" s="84" t="s">
        <v>227</v>
      </c>
      <c r="F54" s="107" t="s">
        <v>48</v>
      </c>
      <c r="G54" s="192">
        <v>1020000000</v>
      </c>
      <c r="H54" s="72">
        <v>1020000000</v>
      </c>
      <c r="I54" s="20"/>
    </row>
    <row r="55" spans="2:9">
      <c r="B55" s="114" t="s">
        <v>213</v>
      </c>
      <c r="C55" s="25" t="s">
        <v>586</v>
      </c>
      <c r="D55" s="25" t="s">
        <v>51</v>
      </c>
      <c r="E55" s="84" t="s">
        <v>227</v>
      </c>
      <c r="F55" s="1" t="s">
        <v>48</v>
      </c>
      <c r="G55" s="73">
        <v>190000000</v>
      </c>
      <c r="H55" s="73">
        <v>190000000</v>
      </c>
      <c r="I55" s="20"/>
    </row>
    <row r="56" spans="2:9">
      <c r="B56" s="114" t="s">
        <v>213</v>
      </c>
      <c r="C56" s="114" t="s">
        <v>293</v>
      </c>
      <c r="D56" s="25" t="s">
        <v>51</v>
      </c>
      <c r="E56" s="84" t="s">
        <v>227</v>
      </c>
      <c r="F56" s="107" t="s">
        <v>48</v>
      </c>
      <c r="G56" s="192">
        <v>672000000</v>
      </c>
      <c r="H56" s="72">
        <v>672000000</v>
      </c>
      <c r="I56" s="20"/>
    </row>
    <row r="57" spans="2:9">
      <c r="B57" s="114" t="s">
        <v>213</v>
      </c>
      <c r="C57" s="114" t="s">
        <v>259</v>
      </c>
      <c r="D57" s="25" t="s">
        <v>51</v>
      </c>
      <c r="E57" s="84" t="s">
        <v>227</v>
      </c>
      <c r="F57" s="115" t="s">
        <v>48</v>
      </c>
      <c r="G57" s="193">
        <v>824000000</v>
      </c>
      <c r="H57" s="72">
        <v>824000000</v>
      </c>
      <c r="I57" s="20"/>
    </row>
    <row r="58" spans="2:9">
      <c r="B58" s="114" t="s">
        <v>213</v>
      </c>
      <c r="C58" s="114" t="s">
        <v>391</v>
      </c>
      <c r="D58" s="25" t="s">
        <v>51</v>
      </c>
      <c r="E58" s="84" t="s">
        <v>227</v>
      </c>
      <c r="F58" s="115" t="s">
        <v>48</v>
      </c>
      <c r="G58" s="192">
        <v>1558000000</v>
      </c>
      <c r="H58" s="72">
        <v>1558000000</v>
      </c>
      <c r="I58" s="20"/>
    </row>
    <row r="59" spans="2:9">
      <c r="B59" s="114" t="s">
        <v>213</v>
      </c>
      <c r="C59" s="114" t="s">
        <v>325</v>
      </c>
      <c r="D59" s="25" t="s">
        <v>51</v>
      </c>
      <c r="E59" s="84" t="s">
        <v>227</v>
      </c>
      <c r="F59" s="115" t="s">
        <v>48</v>
      </c>
      <c r="G59" s="192">
        <v>300000000</v>
      </c>
      <c r="H59" s="72">
        <v>300000000</v>
      </c>
      <c r="I59" s="20"/>
    </row>
    <row r="60" spans="2:9">
      <c r="B60" s="114" t="s">
        <v>213</v>
      </c>
      <c r="C60" s="25" t="s">
        <v>270</v>
      </c>
      <c r="D60" s="25" t="s">
        <v>51</v>
      </c>
      <c r="E60" s="84" t="s">
        <v>227</v>
      </c>
      <c r="F60" s="1" t="s">
        <v>48</v>
      </c>
      <c r="G60" s="73">
        <v>60000000</v>
      </c>
      <c r="H60" s="73">
        <v>60000000</v>
      </c>
      <c r="I60" s="20"/>
    </row>
    <row r="61" spans="2:9">
      <c r="B61" s="114" t="s">
        <v>213</v>
      </c>
      <c r="C61" s="114" t="s">
        <v>435</v>
      </c>
      <c r="D61" s="25" t="s">
        <v>51</v>
      </c>
      <c r="E61" s="84" t="s">
        <v>227</v>
      </c>
      <c r="F61" s="107" t="s">
        <v>48</v>
      </c>
      <c r="G61" s="192">
        <v>934000000</v>
      </c>
      <c r="H61" s="72">
        <v>934000000</v>
      </c>
      <c r="I61" s="20"/>
    </row>
    <row r="62" spans="2:9">
      <c r="B62" s="114" t="s">
        <v>313</v>
      </c>
      <c r="C62" s="114" t="s">
        <v>330</v>
      </c>
      <c r="D62" s="25" t="s">
        <v>51</v>
      </c>
      <c r="E62" s="84" t="s">
        <v>227</v>
      </c>
      <c r="F62" s="115" t="s">
        <v>49</v>
      </c>
      <c r="G62" s="192">
        <v>40000000</v>
      </c>
      <c r="H62" s="72">
        <v>473000000</v>
      </c>
      <c r="I62" s="20"/>
    </row>
    <row r="63" spans="2:9">
      <c r="B63" s="114" t="s">
        <v>313</v>
      </c>
      <c r="C63" s="114" t="s">
        <v>451</v>
      </c>
      <c r="D63" s="25" t="s">
        <v>51</v>
      </c>
      <c r="E63" s="84" t="s">
        <v>227</v>
      </c>
      <c r="F63" s="115" t="s">
        <v>49</v>
      </c>
      <c r="G63" s="192">
        <v>13600000</v>
      </c>
      <c r="H63" s="72">
        <v>160820000</v>
      </c>
      <c r="I63" s="20"/>
    </row>
    <row r="64" spans="2:9">
      <c r="B64" s="114" t="s">
        <v>313</v>
      </c>
      <c r="C64" s="114" t="s">
        <v>380</v>
      </c>
      <c r="D64" s="25" t="s">
        <v>172</v>
      </c>
      <c r="E64" s="84" t="s">
        <v>227</v>
      </c>
      <c r="F64" s="115" t="s">
        <v>49</v>
      </c>
      <c r="G64" s="192">
        <v>15000000</v>
      </c>
      <c r="H64" s="72">
        <v>177375000</v>
      </c>
      <c r="I64" s="20"/>
    </row>
    <row r="65" spans="2:9">
      <c r="B65" s="114" t="s">
        <v>254</v>
      </c>
      <c r="C65" s="114" t="s">
        <v>436</v>
      </c>
      <c r="D65" s="25" t="s">
        <v>172</v>
      </c>
      <c r="E65" s="84" t="s">
        <v>62</v>
      </c>
      <c r="F65" s="107" t="s">
        <v>48</v>
      </c>
      <c r="G65" s="192">
        <v>500000000</v>
      </c>
      <c r="H65" s="72">
        <v>500000000</v>
      </c>
      <c r="I65" s="20"/>
    </row>
    <row r="66" spans="2:9">
      <c r="B66" s="114" t="s">
        <v>254</v>
      </c>
      <c r="C66" s="114" t="s">
        <v>452</v>
      </c>
      <c r="D66" s="25" t="s">
        <v>172</v>
      </c>
      <c r="E66" s="84" t="s">
        <v>62</v>
      </c>
      <c r="F66" s="107" t="s">
        <v>48</v>
      </c>
      <c r="G66" s="192">
        <v>400000000</v>
      </c>
      <c r="H66" s="72">
        <v>400000000</v>
      </c>
      <c r="I66" s="20"/>
    </row>
    <row r="67" spans="2:9">
      <c r="B67" s="114" t="s">
        <v>254</v>
      </c>
      <c r="C67" s="114" t="s">
        <v>377</v>
      </c>
      <c r="D67" s="25" t="s">
        <v>172</v>
      </c>
      <c r="E67" s="84" t="s">
        <v>62</v>
      </c>
      <c r="F67" s="107" t="s">
        <v>48</v>
      </c>
      <c r="G67" s="192">
        <v>525000000</v>
      </c>
      <c r="H67" s="72">
        <v>525000000</v>
      </c>
      <c r="I67" s="20"/>
    </row>
    <row r="68" spans="2:9">
      <c r="B68" s="114" t="s">
        <v>254</v>
      </c>
      <c r="C68" s="114" t="s">
        <v>393</v>
      </c>
      <c r="D68" s="25" t="s">
        <v>172</v>
      </c>
      <c r="E68" s="84" t="s">
        <v>62</v>
      </c>
      <c r="F68" s="107" t="s">
        <v>48</v>
      </c>
      <c r="G68" s="192">
        <v>300000000</v>
      </c>
      <c r="H68" s="72">
        <v>300000000</v>
      </c>
      <c r="I68" s="20"/>
    </row>
    <row r="69" spans="2:9">
      <c r="B69" s="114" t="s">
        <v>254</v>
      </c>
      <c r="C69" s="114" t="s">
        <v>378</v>
      </c>
      <c r="D69" s="25" t="s">
        <v>172</v>
      </c>
      <c r="E69" s="84" t="s">
        <v>62</v>
      </c>
      <c r="F69" s="107" t="s">
        <v>48</v>
      </c>
      <c r="G69" s="192">
        <v>250000000</v>
      </c>
      <c r="H69" s="72">
        <v>250000000</v>
      </c>
      <c r="I69" s="20"/>
    </row>
    <row r="70" spans="2:9">
      <c r="B70" s="114" t="s">
        <v>254</v>
      </c>
      <c r="C70" s="114" t="s">
        <v>271</v>
      </c>
      <c r="D70" s="25" t="s">
        <v>172</v>
      </c>
      <c r="E70" s="84" t="s">
        <v>62</v>
      </c>
      <c r="F70" s="107" t="s">
        <v>48</v>
      </c>
      <c r="G70" s="192">
        <v>185000000</v>
      </c>
      <c r="H70" s="72">
        <v>185000000</v>
      </c>
      <c r="I70" s="20"/>
    </row>
    <row r="71" spans="2:9">
      <c r="B71" s="114" t="s">
        <v>411</v>
      </c>
      <c r="C71" s="114" t="s">
        <v>412</v>
      </c>
      <c r="D71" s="25" t="s">
        <v>51</v>
      </c>
      <c r="E71" s="84" t="s">
        <v>227</v>
      </c>
      <c r="F71" s="107" t="s">
        <v>48</v>
      </c>
      <c r="G71" s="192">
        <v>90000000</v>
      </c>
      <c r="H71" s="72">
        <v>90000000</v>
      </c>
      <c r="I71" s="20"/>
    </row>
    <row r="72" spans="2:9">
      <c r="B72" s="114" t="s">
        <v>411</v>
      </c>
      <c r="C72" s="114" t="s">
        <v>587</v>
      </c>
      <c r="D72" s="25" t="s">
        <v>51</v>
      </c>
      <c r="E72" s="84" t="s">
        <v>227</v>
      </c>
      <c r="F72" s="107" t="s">
        <v>48</v>
      </c>
      <c r="G72" s="192">
        <v>100000000</v>
      </c>
      <c r="H72" s="72">
        <v>100000000</v>
      </c>
      <c r="I72" s="20"/>
    </row>
    <row r="73" spans="2:9">
      <c r="B73" s="114" t="s">
        <v>314</v>
      </c>
      <c r="C73" s="114" t="s">
        <v>256</v>
      </c>
      <c r="D73" s="25" t="s">
        <v>51</v>
      </c>
      <c r="E73" s="84" t="s">
        <v>227</v>
      </c>
      <c r="F73" s="107" t="s">
        <v>49</v>
      </c>
      <c r="G73" s="192">
        <v>5000000</v>
      </c>
      <c r="H73" s="72">
        <v>59125000</v>
      </c>
      <c r="I73" s="20"/>
    </row>
    <row r="74" spans="2:9">
      <c r="B74" s="114" t="s">
        <v>314</v>
      </c>
      <c r="C74" s="114" t="s">
        <v>359</v>
      </c>
      <c r="D74" s="25" t="s">
        <v>51</v>
      </c>
      <c r="E74" s="84" t="s">
        <v>227</v>
      </c>
      <c r="F74" s="107" t="s">
        <v>49</v>
      </c>
      <c r="G74" s="192">
        <v>45000000</v>
      </c>
      <c r="H74" s="72">
        <v>532125000</v>
      </c>
      <c r="I74" s="20"/>
    </row>
    <row r="75" spans="2:9">
      <c r="B75" s="114" t="s">
        <v>214</v>
      </c>
      <c r="C75" s="114" t="s">
        <v>331</v>
      </c>
      <c r="D75" s="25" t="s">
        <v>51</v>
      </c>
      <c r="E75" s="84" t="s">
        <v>227</v>
      </c>
      <c r="F75" s="107" t="s">
        <v>49</v>
      </c>
      <c r="G75" s="192">
        <v>32500000</v>
      </c>
      <c r="H75" s="72">
        <v>384312500</v>
      </c>
      <c r="I75" s="20"/>
    </row>
    <row r="76" spans="2:9">
      <c r="B76" s="114" t="s">
        <v>588</v>
      </c>
      <c r="C76" s="114" t="s">
        <v>453</v>
      </c>
      <c r="D76" s="25" t="s">
        <v>51</v>
      </c>
      <c r="E76" s="84" t="s">
        <v>227</v>
      </c>
      <c r="F76" s="107" t="s">
        <v>49</v>
      </c>
      <c r="G76" s="192">
        <v>10000000</v>
      </c>
      <c r="H76" s="72">
        <v>118250000</v>
      </c>
      <c r="I76" s="20"/>
    </row>
    <row r="77" spans="2:9">
      <c r="B77" s="114" t="s">
        <v>588</v>
      </c>
      <c r="C77" s="114" t="s">
        <v>379</v>
      </c>
      <c r="D77" s="25" t="s">
        <v>51</v>
      </c>
      <c r="E77" s="84" t="s">
        <v>227</v>
      </c>
      <c r="F77" s="107" t="s">
        <v>48</v>
      </c>
      <c r="G77" s="192">
        <v>50000000</v>
      </c>
      <c r="H77" s="72">
        <v>50000000</v>
      </c>
      <c r="I77" s="20"/>
    </row>
    <row r="78" spans="2:9">
      <c r="B78" s="114" t="s">
        <v>588</v>
      </c>
      <c r="C78" s="114" t="s">
        <v>332</v>
      </c>
      <c r="D78" s="25" t="s">
        <v>51</v>
      </c>
      <c r="E78" s="84" t="s">
        <v>227</v>
      </c>
      <c r="F78" s="107" t="s">
        <v>49</v>
      </c>
      <c r="G78" s="192">
        <v>9000000</v>
      </c>
      <c r="H78" s="72">
        <v>106425000</v>
      </c>
      <c r="I78" s="20"/>
    </row>
    <row r="79" spans="2:9">
      <c r="B79" s="114" t="s">
        <v>588</v>
      </c>
      <c r="C79" s="114" t="s">
        <v>257</v>
      </c>
      <c r="D79" s="25" t="s">
        <v>51</v>
      </c>
      <c r="E79" s="84" t="s">
        <v>227</v>
      </c>
      <c r="F79" s="107" t="s">
        <v>49</v>
      </c>
      <c r="G79" s="192">
        <v>21960000</v>
      </c>
      <c r="H79" s="72">
        <v>259677000</v>
      </c>
      <c r="I79" s="20"/>
    </row>
    <row r="80" spans="2:9">
      <c r="B80" s="114" t="s">
        <v>588</v>
      </c>
      <c r="C80" s="114" t="s">
        <v>226</v>
      </c>
      <c r="D80" s="25" t="s">
        <v>51</v>
      </c>
      <c r="E80" s="84" t="s">
        <v>227</v>
      </c>
      <c r="F80" s="107" t="s">
        <v>49</v>
      </c>
      <c r="G80" s="192">
        <v>15000000</v>
      </c>
      <c r="H80" s="72">
        <v>177375000</v>
      </c>
      <c r="I80" s="20"/>
    </row>
    <row r="81" spans="2:9">
      <c r="B81" s="114" t="s">
        <v>588</v>
      </c>
      <c r="C81" s="114" t="s">
        <v>437</v>
      </c>
      <c r="D81" s="25" t="s">
        <v>51</v>
      </c>
      <c r="E81" s="84" t="s">
        <v>227</v>
      </c>
      <c r="F81" s="107" t="s">
        <v>48</v>
      </c>
      <c r="G81" s="192">
        <v>452000000</v>
      </c>
      <c r="H81" s="72">
        <v>452000000</v>
      </c>
      <c r="I81" s="20"/>
    </row>
    <row r="82" spans="2:9">
      <c r="B82" s="114" t="s">
        <v>588</v>
      </c>
      <c r="C82" s="114" t="s">
        <v>589</v>
      </c>
      <c r="D82" s="25" t="s">
        <v>51</v>
      </c>
      <c r="E82" s="84" t="s">
        <v>227</v>
      </c>
      <c r="F82" s="107" t="s">
        <v>48</v>
      </c>
      <c r="G82" s="192">
        <v>350000000</v>
      </c>
      <c r="H82" s="72">
        <v>350000000</v>
      </c>
      <c r="I82" s="20"/>
    </row>
    <row r="83" spans="2:9">
      <c r="B83" s="114" t="s">
        <v>588</v>
      </c>
      <c r="C83" s="114" t="s">
        <v>392</v>
      </c>
      <c r="D83" s="25" t="s">
        <v>51</v>
      </c>
      <c r="E83" s="84" t="s">
        <v>227</v>
      </c>
      <c r="F83" s="107" t="s">
        <v>48</v>
      </c>
      <c r="G83" s="192">
        <v>346000000</v>
      </c>
      <c r="H83" s="72">
        <v>346000000</v>
      </c>
      <c r="I83" s="20"/>
    </row>
    <row r="84" spans="2:9">
      <c r="B84" s="114" t="s">
        <v>588</v>
      </c>
      <c r="C84" s="114" t="s">
        <v>200</v>
      </c>
      <c r="D84" s="25" t="s">
        <v>51</v>
      </c>
      <c r="E84" s="84" t="s">
        <v>227</v>
      </c>
      <c r="F84" s="107" t="s">
        <v>49</v>
      </c>
      <c r="G84" s="192">
        <v>25000000</v>
      </c>
      <c r="H84" s="72">
        <v>295625000</v>
      </c>
      <c r="I84" s="20"/>
    </row>
    <row r="85" spans="2:9">
      <c r="B85" s="114" t="s">
        <v>588</v>
      </c>
      <c r="C85" s="114" t="s">
        <v>360</v>
      </c>
      <c r="D85" s="25" t="s">
        <v>51</v>
      </c>
      <c r="E85" s="84" t="s">
        <v>227</v>
      </c>
      <c r="F85" s="107" t="s">
        <v>48</v>
      </c>
      <c r="G85" s="192">
        <v>442000000</v>
      </c>
      <c r="H85" s="72">
        <v>442000000</v>
      </c>
      <c r="I85" s="20"/>
    </row>
    <row r="86" spans="2:9">
      <c r="B86" s="114" t="s">
        <v>588</v>
      </c>
      <c r="C86" s="114" t="s">
        <v>317</v>
      </c>
      <c r="D86" s="25" t="s">
        <v>51</v>
      </c>
      <c r="E86" s="84" t="s">
        <v>227</v>
      </c>
      <c r="F86" s="107" t="s">
        <v>49</v>
      </c>
      <c r="G86" s="192">
        <v>4000000</v>
      </c>
      <c r="H86" s="72">
        <v>47300000</v>
      </c>
      <c r="I86" s="20"/>
    </row>
    <row r="87" spans="2:9">
      <c r="B87" s="114" t="s">
        <v>255</v>
      </c>
      <c r="C87" s="114" t="s">
        <v>333</v>
      </c>
      <c r="D87" s="25" t="s">
        <v>51</v>
      </c>
      <c r="E87" s="84" t="s">
        <v>227</v>
      </c>
      <c r="F87" s="107" t="s">
        <v>48</v>
      </c>
      <c r="G87" s="192">
        <v>100000000</v>
      </c>
      <c r="H87" s="72">
        <v>100000000</v>
      </c>
      <c r="I87" s="20"/>
    </row>
    <row r="88" spans="2:9">
      <c r="B88" s="114" t="s">
        <v>255</v>
      </c>
      <c r="C88" s="114" t="s">
        <v>261</v>
      </c>
      <c r="D88" s="25" t="s">
        <v>51</v>
      </c>
      <c r="E88" s="84" t="s">
        <v>227</v>
      </c>
      <c r="F88" s="107" t="s">
        <v>48</v>
      </c>
      <c r="G88" s="192">
        <v>200000000</v>
      </c>
      <c r="H88" s="72">
        <v>200000000</v>
      </c>
      <c r="I88" s="20"/>
    </row>
    <row r="89" spans="2:9">
      <c r="B89" s="114" t="s">
        <v>215</v>
      </c>
      <c r="C89" s="114" t="s">
        <v>334</v>
      </c>
      <c r="D89" s="25" t="s">
        <v>51</v>
      </c>
      <c r="E89" s="84" t="s">
        <v>227</v>
      </c>
      <c r="F89" s="107" t="s">
        <v>49</v>
      </c>
      <c r="G89" s="192">
        <v>12500000</v>
      </c>
      <c r="H89" s="72">
        <v>147812500</v>
      </c>
      <c r="I89" s="20"/>
    </row>
    <row r="90" spans="2:9">
      <c r="B90" s="114" t="s">
        <v>215</v>
      </c>
      <c r="C90" s="114" t="s">
        <v>395</v>
      </c>
      <c r="D90" s="25" t="s">
        <v>51</v>
      </c>
      <c r="E90" s="84" t="s">
        <v>227</v>
      </c>
      <c r="F90" s="107" t="s">
        <v>49</v>
      </c>
      <c r="G90" s="192">
        <v>11000000</v>
      </c>
      <c r="H90" s="72">
        <v>130075000</v>
      </c>
      <c r="I90" s="20"/>
    </row>
    <row r="91" spans="2:9">
      <c r="B91" s="114" t="s">
        <v>215</v>
      </c>
      <c r="C91" s="114" t="s">
        <v>361</v>
      </c>
      <c r="D91" s="25" t="s">
        <v>51</v>
      </c>
      <c r="E91" s="84" t="s">
        <v>227</v>
      </c>
      <c r="F91" s="107" t="s">
        <v>49</v>
      </c>
      <c r="G91" s="192">
        <v>27500000</v>
      </c>
      <c r="H91" s="72">
        <v>325187500</v>
      </c>
      <c r="I91" s="20"/>
    </row>
    <row r="92" spans="2:9">
      <c r="B92" s="114" t="s">
        <v>215</v>
      </c>
      <c r="C92" s="114" t="s">
        <v>438</v>
      </c>
      <c r="D92" s="25" t="s">
        <v>51</v>
      </c>
      <c r="E92" s="84" t="s">
        <v>227</v>
      </c>
      <c r="F92" s="107" t="s">
        <v>48</v>
      </c>
      <c r="G92" s="192">
        <v>422000000</v>
      </c>
      <c r="H92" s="72">
        <v>422000000</v>
      </c>
      <c r="I92" s="20"/>
    </row>
    <row r="93" spans="2:9">
      <c r="B93" s="114" t="s">
        <v>215</v>
      </c>
      <c r="C93" s="114" t="s">
        <v>454</v>
      </c>
      <c r="D93" s="25" t="s">
        <v>51</v>
      </c>
      <c r="E93" s="84" t="s">
        <v>227</v>
      </c>
      <c r="F93" s="107" t="s">
        <v>49</v>
      </c>
      <c r="G93" s="192">
        <v>16000000</v>
      </c>
      <c r="H93" s="72">
        <v>189200000</v>
      </c>
      <c r="I93" s="20"/>
    </row>
    <row r="94" spans="2:9">
      <c r="B94" s="114" t="s">
        <v>216</v>
      </c>
      <c r="C94" s="114" t="s">
        <v>440</v>
      </c>
      <c r="D94" s="25" t="s">
        <v>51</v>
      </c>
      <c r="E94" s="84" t="s">
        <v>227</v>
      </c>
      <c r="F94" s="107" t="s">
        <v>48</v>
      </c>
      <c r="G94" s="192">
        <v>136000000</v>
      </c>
      <c r="H94" s="72">
        <v>136000000</v>
      </c>
      <c r="I94" s="20"/>
    </row>
    <row r="95" spans="2:9">
      <c r="B95" s="114" t="s">
        <v>216</v>
      </c>
      <c r="C95" s="114" t="s">
        <v>455</v>
      </c>
      <c r="D95" s="25" t="s">
        <v>51</v>
      </c>
      <c r="E95" s="84" t="s">
        <v>227</v>
      </c>
      <c r="F95" s="107" t="s">
        <v>48</v>
      </c>
      <c r="G95" s="192">
        <v>200000000</v>
      </c>
      <c r="H95" s="72">
        <v>200000000</v>
      </c>
      <c r="I95" s="20"/>
    </row>
    <row r="96" spans="2:9">
      <c r="B96" s="114" t="s">
        <v>216</v>
      </c>
      <c r="C96" s="114" t="s">
        <v>590</v>
      </c>
      <c r="D96" s="25" t="s">
        <v>51</v>
      </c>
      <c r="E96" s="84" t="s">
        <v>227</v>
      </c>
      <c r="F96" s="107" t="s">
        <v>48</v>
      </c>
      <c r="G96" s="192">
        <v>250000000</v>
      </c>
      <c r="H96" s="72">
        <v>250000000</v>
      </c>
      <c r="I96" s="20"/>
    </row>
    <row r="97" spans="2:9">
      <c r="B97" s="114" t="s">
        <v>216</v>
      </c>
      <c r="C97" s="114" t="s">
        <v>439</v>
      </c>
      <c r="D97" s="25" t="s">
        <v>51</v>
      </c>
      <c r="E97" s="84" t="s">
        <v>227</v>
      </c>
      <c r="F97" s="107" t="s">
        <v>48</v>
      </c>
      <c r="G97" s="192">
        <v>164000000</v>
      </c>
      <c r="H97" s="72">
        <v>164000000</v>
      </c>
      <c r="I97" s="20"/>
    </row>
    <row r="98" spans="2:9">
      <c r="B98" s="114" t="s">
        <v>272</v>
      </c>
      <c r="C98" s="114" t="s">
        <v>442</v>
      </c>
      <c r="D98" s="25" t="s">
        <v>51</v>
      </c>
      <c r="E98" s="84" t="s">
        <v>227</v>
      </c>
      <c r="F98" s="115" t="s">
        <v>48</v>
      </c>
      <c r="G98" s="192">
        <v>100000000</v>
      </c>
      <c r="H98" s="72">
        <v>100000000</v>
      </c>
      <c r="I98" s="20"/>
    </row>
    <row r="99" spans="2:9">
      <c r="B99" s="114" t="s">
        <v>272</v>
      </c>
      <c r="C99" s="114" t="s">
        <v>441</v>
      </c>
      <c r="D99" s="25" t="s">
        <v>51</v>
      </c>
      <c r="E99" s="84" t="s">
        <v>227</v>
      </c>
      <c r="F99" s="115" t="s">
        <v>48</v>
      </c>
      <c r="G99" s="193">
        <v>70000000</v>
      </c>
      <c r="H99" s="72">
        <v>70000000</v>
      </c>
      <c r="I99" s="20"/>
    </row>
    <row r="100" spans="2:9">
      <c r="B100" s="114" t="s">
        <v>217</v>
      </c>
      <c r="C100" s="114" t="s">
        <v>443</v>
      </c>
      <c r="D100" s="25" t="s">
        <v>51</v>
      </c>
      <c r="E100" s="84" t="s">
        <v>227</v>
      </c>
      <c r="F100" s="115" t="s">
        <v>49</v>
      </c>
      <c r="G100" s="193">
        <v>28000000</v>
      </c>
      <c r="H100" s="72">
        <v>331100000</v>
      </c>
      <c r="I100" s="20"/>
    </row>
    <row r="101" spans="2:9">
      <c r="B101" s="114"/>
      <c r="C101" s="25"/>
      <c r="D101" s="1"/>
      <c r="E101" s="84"/>
      <c r="F101" s="1"/>
      <c r="G101" s="73"/>
      <c r="H101" s="73"/>
      <c r="I101" s="16"/>
    </row>
    <row r="102" spans="2:9">
      <c r="B102" s="114" t="s">
        <v>218</v>
      </c>
      <c r="C102" s="25"/>
      <c r="D102" s="1" t="s">
        <v>174</v>
      </c>
      <c r="E102" s="84" t="s">
        <v>396</v>
      </c>
      <c r="F102" s="1" t="s">
        <v>48</v>
      </c>
      <c r="G102" s="73">
        <v>1632049128.1199999</v>
      </c>
      <c r="H102" s="73">
        <v>1632049128.1199999</v>
      </c>
      <c r="I102" s="16"/>
    </row>
    <row r="103" spans="2:9">
      <c r="B103" s="114" t="s">
        <v>218</v>
      </c>
      <c r="C103" s="25"/>
      <c r="D103" s="1" t="s">
        <v>174</v>
      </c>
      <c r="E103" s="84" t="s">
        <v>396</v>
      </c>
      <c r="F103" s="1" t="s">
        <v>49</v>
      </c>
      <c r="G103" s="73">
        <v>2652056.69</v>
      </c>
      <c r="H103" s="73">
        <v>31360570.359249998</v>
      </c>
      <c r="I103" s="16"/>
    </row>
    <row r="104" spans="2:9">
      <c r="B104" s="114" t="s">
        <v>218</v>
      </c>
      <c r="C104" s="25"/>
      <c r="D104" s="1" t="s">
        <v>174</v>
      </c>
      <c r="E104" s="84" t="s">
        <v>396</v>
      </c>
      <c r="F104" s="1" t="s">
        <v>229</v>
      </c>
      <c r="G104" s="72">
        <v>64.84</v>
      </c>
      <c r="H104" s="73">
        <v>654.73486800000001</v>
      </c>
      <c r="I104" s="16"/>
    </row>
    <row r="105" spans="2:9">
      <c r="B105" s="114" t="s">
        <v>218</v>
      </c>
      <c r="C105" s="25"/>
      <c r="D105" s="1" t="s">
        <v>174</v>
      </c>
      <c r="E105" s="84" t="s">
        <v>396</v>
      </c>
      <c r="F105" s="1" t="s">
        <v>53</v>
      </c>
      <c r="G105" s="72">
        <v>669678.46</v>
      </c>
      <c r="H105" s="73">
        <v>713207.55989999988</v>
      </c>
      <c r="I105" s="16"/>
    </row>
    <row r="106" spans="2:9">
      <c r="B106" s="114" t="s">
        <v>218</v>
      </c>
      <c r="C106" s="25"/>
      <c r="D106" s="1" t="s">
        <v>174</v>
      </c>
      <c r="E106" s="84" t="s">
        <v>396</v>
      </c>
      <c r="F106" s="1" t="s">
        <v>170</v>
      </c>
      <c r="G106" s="72">
        <v>791.13</v>
      </c>
      <c r="H106" s="73">
        <v>10944.017742</v>
      </c>
      <c r="I106" s="16"/>
    </row>
    <row r="107" spans="2:9">
      <c r="B107" s="114" t="s">
        <v>219</v>
      </c>
      <c r="C107" s="25"/>
      <c r="D107" s="1" t="s">
        <v>174</v>
      </c>
      <c r="E107" s="84" t="s">
        <v>381</v>
      </c>
      <c r="F107" s="1" t="s">
        <v>48</v>
      </c>
      <c r="G107" s="73">
        <v>2453527.09</v>
      </c>
      <c r="H107" s="73">
        <v>2453527.09</v>
      </c>
      <c r="I107" s="16"/>
    </row>
    <row r="108" spans="2:9">
      <c r="B108" s="1" t="s">
        <v>219</v>
      </c>
      <c r="C108" s="114"/>
      <c r="D108" s="1" t="s">
        <v>174</v>
      </c>
      <c r="E108" s="84" t="s">
        <v>381</v>
      </c>
      <c r="F108" s="107" t="s">
        <v>49</v>
      </c>
      <c r="G108" s="192">
        <v>379035.92</v>
      </c>
      <c r="H108" s="192">
        <v>4482099.7539999997</v>
      </c>
      <c r="I108" s="16"/>
    </row>
    <row r="109" spans="2:9">
      <c r="C109" s="114"/>
      <c r="D109" s="1"/>
      <c r="E109" s="84"/>
      <c r="F109" s="107"/>
      <c r="G109" s="192"/>
      <c r="H109" s="192"/>
      <c r="I109" s="16"/>
    </row>
    <row r="110" spans="2:9">
      <c r="B110" s="1" t="s">
        <v>593</v>
      </c>
      <c r="C110" s="114"/>
      <c r="D110" s="1" t="s">
        <v>592</v>
      </c>
      <c r="E110" s="84" t="s">
        <v>62</v>
      </c>
      <c r="F110" s="107" t="s">
        <v>48</v>
      </c>
      <c r="G110" s="192">
        <v>1098000000</v>
      </c>
      <c r="H110" s="192">
        <v>1098000000</v>
      </c>
      <c r="I110" s="16"/>
    </row>
    <row r="111" spans="2:9">
      <c r="C111" s="114"/>
      <c r="D111" s="1"/>
      <c r="E111" s="84"/>
      <c r="F111" s="107"/>
      <c r="G111" s="192"/>
      <c r="H111" s="192"/>
      <c r="I111" s="16"/>
    </row>
    <row r="112" spans="2:9">
      <c r="C112" s="114"/>
      <c r="D112" s="114"/>
      <c r="E112" s="84"/>
      <c r="F112" s="107"/>
      <c r="G112" s="192"/>
      <c r="H112" s="192"/>
      <c r="I112" s="16"/>
    </row>
    <row r="113" spans="2:8">
      <c r="B113" s="110" t="s">
        <v>11</v>
      </c>
      <c r="C113" s="111"/>
      <c r="D113" s="111"/>
      <c r="E113" s="112"/>
      <c r="F113" s="111"/>
      <c r="G113" s="113"/>
      <c r="H113" s="113">
        <f>SUM(H22:H110)</f>
        <v>24102779631.635757</v>
      </c>
    </row>
    <row r="114" spans="2:8">
      <c r="H114" s="69"/>
    </row>
    <row r="115" spans="2:8">
      <c r="D115" s="1"/>
      <c r="E115" s="1"/>
      <c r="F115" s="1"/>
      <c r="G115" s="14" t="s">
        <v>135</v>
      </c>
      <c r="H115" s="82">
        <f>H103/G103</f>
        <v>11.824999999999999</v>
      </c>
    </row>
    <row r="116" spans="2:8">
      <c r="D116" s="1"/>
      <c r="E116" s="1"/>
      <c r="F116" s="1"/>
      <c r="G116" s="14" t="s">
        <v>235</v>
      </c>
      <c r="H116" s="82">
        <f>H106/G106</f>
        <v>13.833399999999999</v>
      </c>
    </row>
    <row r="117" spans="2:8">
      <c r="B117" s="1" t="s">
        <v>95</v>
      </c>
      <c r="G117" s="14" t="s">
        <v>236</v>
      </c>
      <c r="H117" s="191">
        <f>H105/G105</f>
        <v>1.0649999999999999</v>
      </c>
    </row>
    <row r="118" spans="2:8">
      <c r="B118" s="1" t="s">
        <v>198</v>
      </c>
      <c r="H118" s="191"/>
    </row>
    <row r="119" spans="2:8">
      <c r="B119" s="1" t="s">
        <v>150</v>
      </c>
    </row>
  </sheetData>
  <sortState xmlns:xlrd2="http://schemas.microsoft.com/office/spreadsheetml/2017/richdata2" ref="B22:H100">
    <sortCondition ref="B22:B100"/>
  </sortState>
  <dataValidations count="1">
    <dataValidation type="list" allowBlank="1" showInputMessage="1" showErrorMessage="1" promptTitle="Please select a currency" prompt=" " sqref="F22:F38 F101:F107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Mortgages</vt:lpstr>
      <vt:lpstr>Liquidity Collateral</vt:lpstr>
      <vt:lpstr>Cover!Print_Area</vt:lpstr>
      <vt:lpstr>'Liquidity Collateral'!Print_Area</vt:lpstr>
      <vt:lpstr>Mortgages!Print_Area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2025-07-28T09:40:06Z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2025-02-08T13:40:33Z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1be55410-1d70-476f-aeed-debb4911a616</vt:lpwstr>
  </property>
  <property fmtid="{D5CDD505-2E9C-101B-9397-08002B2CF9AE}" pid="8" name="MSIP_Label_604121a6-36f3-4678-bd5a-1ffd39207b5b_ContentBits">
    <vt:lpwstr>3</vt:lpwstr>
  </property>
</Properties>
</file>